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202300"/>
  <mc:AlternateContent xmlns:mc="http://schemas.openxmlformats.org/markup-compatibility/2006">
    <mc:Choice Requires="x15">
      <x15ac:absPath xmlns:x15ac="http://schemas.microsoft.com/office/spreadsheetml/2010/11/ac" url="/Users/katy/Desktop/Filing Cabinet/Atromitos /Webinars/Fund Development_August 2025/Templates/"/>
    </mc:Choice>
  </mc:AlternateContent>
  <xr:revisionPtr revIDLastSave="0" documentId="13_ncr:1_{C297CAFF-4C58-CA4A-A691-40D7AA03CF80}" xr6:coauthVersionLast="47" xr6:coauthVersionMax="47" xr10:uidLastSave="{00000000-0000-0000-0000-000000000000}"/>
  <bookViews>
    <workbookView xWindow="13180" yWindow="-20800" windowWidth="36380" windowHeight="19320" xr2:uid="{E00AE2CE-D542-8344-8E1F-50A39EE7089A}"/>
  </bookViews>
  <sheets>
    <sheet name="Instructions" sheetId="1" r:id="rId1"/>
    <sheet name="Personnel Budget" sheetId="2" r:id="rId2"/>
    <sheet name="Operating Budget" sheetId="3" r:id="rId3"/>
    <sheet name="Operating Budget by Month" sheetId="9" r:id="rId4"/>
    <sheet name="Variance Tracking Table" sheetId="8" r:id="rId5"/>
    <sheet name="Forecast Assumptions-Contributi" sheetId="10" r:id="rId6"/>
    <sheet name="Est. Gift Breakdown by Campaign" sheetId="7" r:id="rId7"/>
    <sheet name="Event Pro Forma" sheetId="4" r:id="rId8"/>
    <sheet name="Grant Development Pro Forma" sheetId="6"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4" i="8" l="1"/>
  <c r="AK13" i="8"/>
  <c r="AK12" i="8"/>
  <c r="AK11" i="8"/>
  <c r="AK10" i="8"/>
  <c r="AK9" i="8"/>
  <c r="AK8" i="8"/>
  <c r="AK7" i="8"/>
  <c r="AK6" i="8"/>
  <c r="AK5" i="8"/>
  <c r="AK4" i="8"/>
  <c r="AK3" i="8"/>
  <c r="AH14" i="8"/>
  <c r="AH13" i="8"/>
  <c r="AH12" i="8"/>
  <c r="AH11" i="8"/>
  <c r="AH10" i="8"/>
  <c r="AH9" i="8"/>
  <c r="AH8" i="8"/>
  <c r="AH7" i="8"/>
  <c r="AH6" i="8"/>
  <c r="AH5" i="8"/>
  <c r="AH4" i="8"/>
  <c r="AH3" i="8"/>
  <c r="AE14" i="8"/>
  <c r="AE13" i="8"/>
  <c r="AE12" i="8"/>
  <c r="AE11" i="8"/>
  <c r="AE10" i="8"/>
  <c r="AE9" i="8"/>
  <c r="AE8" i="8"/>
  <c r="AE7" i="8"/>
  <c r="AE6" i="8"/>
  <c r="AE5" i="8"/>
  <c r="AE4" i="8"/>
  <c r="AE3" i="8"/>
  <c r="AB14" i="8"/>
  <c r="AB13" i="8"/>
  <c r="AB12" i="8"/>
  <c r="AB11" i="8"/>
  <c r="AB10" i="8"/>
  <c r="AB9" i="8"/>
  <c r="AB8" i="8"/>
  <c r="AB7" i="8"/>
  <c r="AB6" i="8"/>
  <c r="AB5" i="8"/>
  <c r="AB4" i="8"/>
  <c r="AB3" i="8"/>
  <c r="Y14" i="8"/>
  <c r="Y13" i="8"/>
  <c r="Y12" i="8"/>
  <c r="Y11" i="8"/>
  <c r="Y10" i="8"/>
  <c r="Y9" i="8"/>
  <c r="Y8" i="8"/>
  <c r="Y7" i="8"/>
  <c r="Y6" i="8"/>
  <c r="Y5" i="8"/>
  <c r="Y4" i="8"/>
  <c r="Y3" i="8"/>
  <c r="V14" i="8"/>
  <c r="V13" i="8"/>
  <c r="V12" i="8"/>
  <c r="V11" i="8"/>
  <c r="V10" i="8"/>
  <c r="V9" i="8"/>
  <c r="V8" i="8"/>
  <c r="V7" i="8"/>
  <c r="V6" i="8"/>
  <c r="V5" i="8"/>
  <c r="V4" i="8"/>
  <c r="V3" i="8"/>
  <c r="S14" i="8"/>
  <c r="S13" i="8"/>
  <c r="S12" i="8"/>
  <c r="S11" i="8"/>
  <c r="S10" i="8"/>
  <c r="S9" i="8"/>
  <c r="S8" i="8"/>
  <c r="S7" i="8"/>
  <c r="S6" i="8"/>
  <c r="S5" i="8"/>
  <c r="S4" i="8"/>
  <c r="S3" i="8"/>
  <c r="P14" i="8"/>
  <c r="P13" i="8"/>
  <c r="P12" i="8"/>
  <c r="P11" i="8"/>
  <c r="P10" i="8"/>
  <c r="P9" i="8"/>
  <c r="P8" i="8"/>
  <c r="P7" i="8"/>
  <c r="P6" i="8"/>
  <c r="P5" i="8"/>
  <c r="P4" i="8"/>
  <c r="P3" i="8"/>
  <c r="M14" i="8"/>
  <c r="M13" i="8"/>
  <c r="M12" i="8"/>
  <c r="M11" i="8"/>
  <c r="M10" i="8"/>
  <c r="M9" i="8"/>
  <c r="M8" i="8"/>
  <c r="M7" i="8"/>
  <c r="M6" i="8"/>
  <c r="M5" i="8"/>
  <c r="M4" i="8"/>
  <c r="M3" i="8"/>
  <c r="J14" i="8"/>
  <c r="J13" i="8"/>
  <c r="J12" i="8"/>
  <c r="J11" i="8"/>
  <c r="J10" i="8"/>
  <c r="J9" i="8"/>
  <c r="J8" i="8"/>
  <c r="J7" i="8"/>
  <c r="J6" i="8"/>
  <c r="J5" i="8"/>
  <c r="J4" i="8"/>
  <c r="J3" i="8"/>
  <c r="G14" i="8"/>
  <c r="G13" i="8"/>
  <c r="G12" i="8"/>
  <c r="G11" i="8"/>
  <c r="G10" i="8"/>
  <c r="G9" i="8"/>
  <c r="G8" i="8"/>
  <c r="G7" i="8"/>
  <c r="G6" i="8"/>
  <c r="G5" i="8"/>
  <c r="G4" i="8"/>
  <c r="G3" i="8"/>
  <c r="F20" i="6"/>
  <c r="F16" i="6"/>
  <c r="F14" i="6"/>
  <c r="F8" i="6"/>
  <c r="F7" i="6"/>
  <c r="F6" i="6"/>
  <c r="D5" i="6"/>
  <c r="F5" i="6" s="1"/>
  <c r="D4" i="6"/>
  <c r="F4" i="6" s="1"/>
  <c r="F25" i="4"/>
  <c r="F17" i="4"/>
  <c r="F16" i="4"/>
  <c r="F8" i="4"/>
  <c r="F7" i="4"/>
  <c r="F6" i="4"/>
  <c r="D5" i="4"/>
  <c r="F5" i="4" s="1"/>
  <c r="D4" i="4"/>
  <c r="F4" i="4" s="1"/>
  <c r="F9" i="4" s="1"/>
  <c r="F18" i="4" s="1"/>
  <c r="F27" i="4" s="1"/>
  <c r="C7" i="7"/>
  <c r="B7" i="7"/>
  <c r="I12" i="7"/>
  <c r="F5" i="7"/>
  <c r="F12" i="7"/>
  <c r="I6" i="7"/>
  <c r="D4" i="8"/>
  <c r="D5" i="8"/>
  <c r="D6" i="8"/>
  <c r="D7" i="8"/>
  <c r="D8" i="8"/>
  <c r="D9" i="8"/>
  <c r="D10" i="8"/>
  <c r="D11" i="8"/>
  <c r="D12" i="8"/>
  <c r="D13" i="8"/>
  <c r="D14" i="8"/>
  <c r="D3" i="8"/>
  <c r="AL17" i="8"/>
  <c r="AN17" i="8" s="1"/>
  <c r="AL16" i="8"/>
  <c r="AN16" i="8" s="1"/>
  <c r="AL15" i="8"/>
  <c r="AN15" i="8" s="1"/>
  <c r="N4" i="9"/>
  <c r="N5" i="9"/>
  <c r="N6" i="9"/>
  <c r="N7" i="9"/>
  <c r="N8" i="9"/>
  <c r="N9" i="9"/>
  <c r="N10" i="9"/>
  <c r="N11" i="9"/>
  <c r="N12" i="9"/>
  <c r="N13" i="9"/>
  <c r="N14" i="9"/>
  <c r="N15" i="9"/>
  <c r="N16" i="9"/>
  <c r="N17" i="9"/>
  <c r="N3" i="9"/>
  <c r="F9" i="6" l="1"/>
  <c r="N18" i="9"/>
  <c r="F15" i="3"/>
  <c r="F15" i="2"/>
  <c r="F6" i="2"/>
  <c r="F16" i="2" s="1"/>
  <c r="F7" i="2"/>
  <c r="F17" i="2" s="1"/>
  <c r="F8" i="2"/>
  <c r="F18" i="2" s="1"/>
  <c r="F9" i="2"/>
  <c r="F5" i="2"/>
  <c r="D4" i="2"/>
  <c r="F4" i="2" s="1"/>
  <c r="F14" i="2" s="1"/>
  <c r="D3" i="2"/>
  <c r="F3" i="2" s="1"/>
  <c r="F13" i="2" s="1"/>
  <c r="F17" i="3" l="1"/>
  <c r="F19" i="3" s="1"/>
  <c r="F10" i="2"/>
  <c r="F19" i="2"/>
  <c r="F20" i="2" l="1"/>
  <c r="AL9" i="8"/>
  <c r="AN9" i="8" s="1"/>
  <c r="AL12" i="8"/>
  <c r="AN12" i="8" s="1"/>
  <c r="AL3" i="8"/>
  <c r="AN3" i="8" s="1"/>
  <c r="AL5" i="8"/>
  <c r="AN5" i="8" s="1"/>
  <c r="AL4" i="8"/>
  <c r="AN4" i="8" s="1"/>
  <c r="AL7" i="8"/>
  <c r="AN7" i="8" s="1"/>
  <c r="AL8" i="8"/>
  <c r="AN8" i="8" s="1"/>
  <c r="AL13" i="8"/>
  <c r="AN13" i="8" s="1"/>
  <c r="AL14" i="8"/>
  <c r="AN14" i="8" s="1"/>
  <c r="AL11" i="8"/>
  <c r="AN11" i="8" s="1"/>
  <c r="AL10" i="8"/>
  <c r="AN10" i="8" s="1"/>
  <c r="AL6" i="8"/>
  <c r="AN6" i="8" s="1"/>
  <c r="AL18" i="8" l="1"/>
  <c r="AN18" i="8" s="1"/>
</calcChain>
</file>

<file path=xl/sharedStrings.xml><?xml version="1.0" encoding="utf-8"?>
<sst xmlns="http://schemas.openxmlformats.org/spreadsheetml/2006/main" count="265" uniqueCount="166">
  <si>
    <r>
      <rPr>
        <b/>
        <sz val="12"/>
        <color theme="1"/>
        <rFont val="Times New Roman"/>
        <family val="1"/>
      </rPr>
      <t>Personnel Budget</t>
    </r>
    <r>
      <rPr>
        <sz val="12"/>
        <color theme="1"/>
        <rFont val="Times New Roman"/>
        <family val="1"/>
      </rPr>
      <t>:Use this section to record  personnel costs related to fund development activities; include the cost of benefits. Include potential hires and provide  for each individual (ex. Fund Development Associate, .5 FTE; Grant Writer, .3FTE; Director of Deveopment, 1FTE) Include informationin this section regarding staff whose time is "lent" to fundraising and include level of effort (ex. Chief Financial Officer, 10% Level of Effort (LOE)/budget creation, reconciliation, fund controls and reporting; Administrative Assistant, 25% LOE/database entry, assistance with acknowledgement, event guest list tracking and volunteer coordination)</t>
    </r>
  </si>
  <si>
    <t xml:space="preserve"> Personnel</t>
  </si>
  <si>
    <t>RATE</t>
  </si>
  <si>
    <t>STD HRS</t>
  </si>
  <si>
    <t>ANNUAL</t>
  </si>
  <si>
    <t>Fringe Benefits</t>
  </si>
  <si>
    <t>Total Fringes</t>
  </si>
  <si>
    <t>Total Salaries &amp; Fringes</t>
  </si>
  <si>
    <t>TOTAL</t>
  </si>
  <si>
    <t xml:space="preserve">% Dept Time </t>
  </si>
  <si>
    <t>Fund Development Associate</t>
  </si>
  <si>
    <t>Director of Development</t>
  </si>
  <si>
    <t>PERSONNEL BUDGET CALCULATOR</t>
  </si>
  <si>
    <t>*Sheet uses formulas - use save as to preserve formulas</t>
  </si>
  <si>
    <t>Marketing Director</t>
  </si>
  <si>
    <t>**Rate here is calculated by taking the annual salary divided by 80 hours, divided by 26 pay periods</t>
  </si>
  <si>
    <t xml:space="preserve">When calculating required personnel take into account the tasks that must be completed throughthe fundriasing year including grant funding, fundraisers, campaigns. Include generalized tasks such as website design and mainenance, gift processing, invitation and flier design and development of materials related to grant applications from narrative sections, to budgets, to the provision of copies of certifications and licenses that must be included in application packages. </t>
  </si>
  <si>
    <t>Staff Accountant</t>
  </si>
  <si>
    <t>Travel</t>
  </si>
  <si>
    <t>Supplies</t>
  </si>
  <si>
    <t>Total Direct Costs</t>
  </si>
  <si>
    <t>Indirect Costs (A&amp;G)</t>
  </si>
  <si>
    <t>Total Costs</t>
  </si>
  <si>
    <t>Operating Budget</t>
  </si>
  <si>
    <t>Category</t>
  </si>
  <si>
    <t>Expense</t>
  </si>
  <si>
    <t>TOTALS</t>
  </si>
  <si>
    <t>Technology &amp; Tools</t>
  </si>
  <si>
    <t>Consulting Services</t>
  </si>
  <si>
    <t>Signs</t>
  </si>
  <si>
    <t>Dues &amp; Licenses</t>
  </si>
  <si>
    <t>Staff Development</t>
  </si>
  <si>
    <t>Purchase Service Other</t>
  </si>
  <si>
    <t>Postage</t>
  </si>
  <si>
    <t>Printing/Print Shop</t>
  </si>
  <si>
    <t>DEC</t>
  </si>
  <si>
    <t>JAN</t>
  </si>
  <si>
    <t>FEB</t>
  </si>
  <si>
    <t>MAY</t>
  </si>
  <si>
    <t>MAR</t>
  </si>
  <si>
    <t>APR</t>
  </si>
  <si>
    <t>JUN</t>
  </si>
  <si>
    <t>JUL</t>
  </si>
  <si>
    <t>AUG</t>
  </si>
  <si>
    <t>SEP</t>
  </si>
  <si>
    <t>OCT</t>
  </si>
  <si>
    <t>NOV</t>
  </si>
  <si>
    <t>Admin General</t>
  </si>
  <si>
    <t>General office supplies</t>
  </si>
  <si>
    <t>Catering Services</t>
  </si>
  <si>
    <t>Donor Management System, Website, Payment Gateway</t>
  </si>
  <si>
    <t>2 events for 200 guests each, hosted and catered offsite</t>
  </si>
  <si>
    <t>Design services, general fund development consulting</t>
  </si>
  <si>
    <t xml:space="preserve"> 5k race signs, other event signage</t>
  </si>
  <si>
    <t>Invitations and fliers</t>
  </si>
  <si>
    <t>Professional Associations, Chamber memberships</t>
  </si>
  <si>
    <t>Philanthropy training</t>
  </si>
  <si>
    <t>2 annual appeal mailings</t>
  </si>
  <si>
    <t>Miscellaneous expenses; gifts and awards; sponsorships</t>
  </si>
  <si>
    <t>Local travel @ $0.70/mile not to exceed $100/month</t>
  </si>
  <si>
    <t>Operating Budget - Monthly Expense Breakdown</t>
  </si>
  <si>
    <r>
      <rPr>
        <b/>
        <sz val="12"/>
        <color theme="1"/>
        <rFont val="Times New Roman"/>
        <family val="1"/>
      </rPr>
      <t>Operating Budget</t>
    </r>
    <r>
      <rPr>
        <sz val="12"/>
        <color theme="1"/>
        <rFont val="Times New Roman"/>
        <family val="1"/>
      </rPr>
      <t>: Use this section to outline the funding required to support the activities in the fund development department. Include expenses related to supplies, technology, catering for events, postage for appeals, and admin &amp; general expenses that tie into running a department (utilities, office space, HR personnel time, use of company wide technology)</t>
    </r>
  </si>
  <si>
    <r>
      <rPr>
        <b/>
        <sz val="12"/>
        <color theme="1"/>
        <rFont val="Times New Roman"/>
        <family val="1"/>
      </rPr>
      <t>Variance Tracking Table</t>
    </r>
    <r>
      <rPr>
        <sz val="12"/>
        <color theme="1"/>
        <rFont val="Times New Roman"/>
        <family val="1"/>
      </rPr>
      <t>: Use this table to break down budget versus actual expenses. When developing a department budget each year, review the prior year's actual budgetary needs against the actual expenses recorded and make plans for the upcoming budget year accordingly.</t>
    </r>
  </si>
  <si>
    <t>Actual</t>
  </si>
  <si>
    <t>Variance</t>
  </si>
  <si>
    <t>JANUARY</t>
  </si>
  <si>
    <t>FEBRUARY</t>
  </si>
  <si>
    <t>MARCH</t>
  </si>
  <si>
    <t>Budget</t>
  </si>
  <si>
    <t>APRIL</t>
  </si>
  <si>
    <t>JUNE</t>
  </si>
  <si>
    <t>JULY</t>
  </si>
  <si>
    <t>AUGUST</t>
  </si>
  <si>
    <t>SEPTEMBER</t>
  </si>
  <si>
    <t>OCTOBER</t>
  </si>
  <si>
    <t>NOVEMBER</t>
  </si>
  <si>
    <t>DECEMBER</t>
  </si>
  <si>
    <t>ANNUAL TOTALS</t>
  </si>
  <si>
    <r>
      <rPr>
        <b/>
        <sz val="12"/>
        <color theme="1"/>
        <rFont val="Times New Roman"/>
        <family val="1"/>
      </rPr>
      <t>Forecast Assumptions-Contributions</t>
    </r>
    <r>
      <rPr>
        <sz val="12"/>
        <color theme="1"/>
        <rFont val="Times New Roman"/>
        <family val="1"/>
      </rPr>
      <t xml:space="preserve">: Use this section to forecast only contributions revenue the nonprofit anticipates accumulating; do not deduct expense assumptions.                                            </t>
    </r>
  </si>
  <si>
    <t>Include total projected funds raised through events minus expenses to run each event (post reconciliation totals).</t>
  </si>
  <si>
    <t>Assess potential for increased corporate and foundation support.</t>
  </si>
  <si>
    <t xml:space="preserve">Use the accumulated information to determine totals for anticipated restricted and unrestricted funds.      </t>
  </si>
  <si>
    <t>Separate restricted (the donor requires the funds be spent in a specific way) and unrestricted (the nonprofit may select a purpose) funds.</t>
  </si>
  <si>
    <r>
      <rPr>
        <sz val="7"/>
        <color theme="1"/>
        <rFont val="Times New Roman"/>
        <family val="1"/>
      </rPr>
      <t> </t>
    </r>
    <r>
      <rPr>
        <sz val="12"/>
        <color theme="1"/>
        <rFont val="Calibri"/>
        <family val="2"/>
      </rPr>
      <t>Analyze prior year philanthropic donations and grant acquisition; use historic trends to predict continued giving.</t>
    </r>
  </si>
  <si>
    <t xml:space="preserve">In reviewing accumulated funds, include prior year cash-in-hand rather than production </t>
  </si>
  <si>
    <t>Example: The organization has a pledge over three years for $300,000 per year, count in calculations $100,000 in the estimate (cash-in-hand) rather than the total pledge (production).</t>
  </si>
  <si>
    <t>Forecated Assumptions-Contributions</t>
  </si>
  <si>
    <t>FY 2025</t>
  </si>
  <si>
    <t>Comments</t>
  </si>
  <si>
    <t>Unrestricted</t>
  </si>
  <si>
    <t>Restricted</t>
  </si>
  <si>
    <t>Assumed additional grant funds available</t>
  </si>
  <si>
    <t>Asumed additional funds through corporate sponsors; pledges rolled over from FY 2025 included</t>
  </si>
  <si>
    <t>Individual Gifts</t>
  </si>
  <si>
    <t>Major Gifts</t>
  </si>
  <si>
    <t>Grant Funding</t>
  </si>
  <si>
    <t>Fundraising events</t>
  </si>
  <si>
    <t xml:space="preserve">Other Income </t>
  </si>
  <si>
    <t>Projected</t>
  </si>
  <si>
    <t>FY 2026 Actual</t>
  </si>
  <si>
    <t>FY 2025 Assumption</t>
  </si>
  <si>
    <t>FY 2026 Assumption</t>
  </si>
  <si>
    <t>Event Pro Forma</t>
  </si>
  <si>
    <r>
      <rPr>
        <b/>
        <sz val="12"/>
        <color theme="1"/>
        <rFont val="Times New Roman"/>
        <family val="1"/>
      </rPr>
      <t>Estimated Gift Breakdown by Campaign</t>
    </r>
    <r>
      <rPr>
        <sz val="12"/>
        <color theme="1"/>
        <rFont val="Times New Roman"/>
        <family val="1"/>
      </rPr>
      <t xml:space="preserve">: Use this section to record projected income from fundraising for the year against actual income. Include the various methods the nonprofit used to raise funds including through restricted funds such as grant acquisition. Be specific about categories, include any methods the ogranizaiton used through the year to raise funds. </t>
    </r>
  </si>
  <si>
    <t>Add rows as needed to include specifics around how the organziation raised funds. If the nonprofit implemented a capital campaign, add this as a specfic category. If the nonprofit received a bequest add a row for Planned Giving, and so on.</t>
  </si>
  <si>
    <t>The Jones Family</t>
  </si>
  <si>
    <t>The Smith Fmaily</t>
  </si>
  <si>
    <t>State Grant #1</t>
  </si>
  <si>
    <t>State Grant #2</t>
  </si>
  <si>
    <t>Large Foundation</t>
  </si>
  <si>
    <t>Fundraising Events</t>
  </si>
  <si>
    <t>Nonprofit 5k</t>
  </si>
  <si>
    <t>Lunch &amp; Learn</t>
  </si>
  <si>
    <t xml:space="preserve">Individual Gifts </t>
  </si>
  <si>
    <t>Staff Campaing</t>
  </si>
  <si>
    <t>Annual Appeal</t>
  </si>
  <si>
    <t>Volunters (5)</t>
  </si>
  <si>
    <t xml:space="preserve"> Personnel (without fringe)</t>
  </si>
  <si>
    <t>Total  Personnel</t>
  </si>
  <si>
    <t>Catering</t>
  </si>
  <si>
    <t>Entertainment</t>
  </si>
  <si>
    <t xml:space="preserve">Event: Nonprofit Soiree </t>
  </si>
  <si>
    <t>Non-personnel costs</t>
  </si>
  <si>
    <t>Marketing and Promotions</t>
  </si>
  <si>
    <t>Advertising, Flyers/Posters, Social Media, Design/Invitations</t>
  </si>
  <si>
    <t>Description</t>
  </si>
  <si>
    <t>Decorations &amp; Supplies</t>
  </si>
  <si>
    <t>Flowers/centerpieces, guest giveaway</t>
  </si>
  <si>
    <t>Technology</t>
  </si>
  <si>
    <t>A/V equipment, livestreaming</t>
  </si>
  <si>
    <t>DJ</t>
  </si>
  <si>
    <t>Hearty appetizers/dessert/open bar</t>
  </si>
  <si>
    <t>Total Non-personnel</t>
  </si>
  <si>
    <t>Guests</t>
  </si>
  <si>
    <t>Income</t>
  </si>
  <si>
    <t>200 guests at $500/ticket</t>
  </si>
  <si>
    <t>Corporate Sponsorships</t>
  </si>
  <si>
    <t xml:space="preserve">4 sponsor categories: $50,000, $25,000, $15,000, and $10,000 </t>
  </si>
  <si>
    <t xml:space="preserve">Total Income </t>
  </si>
  <si>
    <t>Anticipated Reconciliation</t>
  </si>
  <si>
    <t>Foundation Support</t>
  </si>
  <si>
    <t xml:space="preserve">Unanticipated </t>
  </si>
  <si>
    <t>Other</t>
  </si>
  <si>
    <t>Grant Pro Forma</t>
  </si>
  <si>
    <t xml:space="preserve">Grant: Large government grant </t>
  </si>
  <si>
    <t>Staff Person</t>
  </si>
  <si>
    <t xml:space="preserve"> </t>
  </si>
  <si>
    <t>Attachments (certificates, licenses), scheduling</t>
  </si>
  <si>
    <t>Oversight, project development, writing/editing, complaince</t>
  </si>
  <si>
    <t>Project development, writing</t>
  </si>
  <si>
    <t>Staff Person 2</t>
  </si>
  <si>
    <t xml:space="preserve">Project development, writing </t>
  </si>
  <si>
    <t>Grant Total (cumulative)</t>
  </si>
  <si>
    <t>$300,000 per year over four years</t>
  </si>
  <si>
    <t>A&amp;G</t>
  </si>
  <si>
    <t>Indirect Costs</t>
  </si>
  <si>
    <t>Calculated at 1%</t>
  </si>
  <si>
    <t>Utlilities, office supplies, rent/lease/space, equipment, IT support</t>
  </si>
  <si>
    <t>Total Indirect</t>
  </si>
  <si>
    <t>Reconciliation</t>
  </si>
  <si>
    <t>Personnel (without fringe)</t>
  </si>
  <si>
    <t>Grant award total minus cost of assembling package</t>
  </si>
  <si>
    <t>*If the grant does not allow for indirect costs in the budget, add this to the pro forma as a continuing expsense</t>
  </si>
  <si>
    <r>
      <rPr>
        <b/>
        <sz val="12"/>
        <color theme="1"/>
        <rFont val="Times New Roman"/>
        <family val="1"/>
      </rPr>
      <t>Event Pro Forma</t>
    </r>
    <r>
      <rPr>
        <sz val="12"/>
        <color theme="1"/>
        <rFont val="Times New Roman"/>
        <family val="1"/>
      </rPr>
      <t>: Use this section to calculate the cost of hosting a fundraiser against the projected revenue</t>
    </r>
  </si>
  <si>
    <r>
      <rPr>
        <b/>
        <sz val="12"/>
        <color theme="1"/>
        <rFont val="Times New Roman"/>
        <family val="1"/>
      </rPr>
      <t>Grant Development Pro Forma</t>
    </r>
    <r>
      <rPr>
        <sz val="12"/>
        <color theme="1"/>
        <rFont val="Times New Roman"/>
        <family val="1"/>
      </rPr>
      <t xml:space="preserve">: Use this section to calculate the cost of assembling a compliant grant package against the projected revenue. </t>
    </r>
  </si>
  <si>
    <r>
      <rPr>
        <b/>
        <sz val="12"/>
        <color theme="0"/>
        <rFont val="Times New Roman"/>
        <family val="1"/>
      </rPr>
      <t>Purpose and Overview</t>
    </r>
    <r>
      <rPr>
        <sz val="12"/>
        <color theme="0"/>
        <rFont val="Times New Roman"/>
        <family val="1"/>
      </rPr>
      <t xml:space="preserve">: The fund development department budget accounts for the costs of fundraising within a nonprofit, examining the expenses related to staffing and general operations, the philanthropic and grant contributions the nonprofit anticipates accumulating throughout the budget year, specific information regarding in which categories the funds will be raised, and projected costs related to fundraising events, and the development and submission of grant applications. Use the budget tool to assess the organizations budgetary needs to ensure abilty to cover expenses and a clear understanding of the cost to raise a dollar.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</si>
</sst>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164" formatCode="&quot;$&quot;#,##0.00"/>
    <numFmt numFmtId="165" formatCode="#,##0.0"/>
    <numFmt numFmtId="166" formatCode="0.0%"/>
    <numFmt numFmtId="167" formatCode="_(* #,##0_);_(* \(#,##0\);_(* &quot;-&quot;??_);_(@_)"/>
  </numFmts>
  <fonts count="20" x14ac:knownFonts="1">
    <font>
      <sz val="12"/>
      <color theme="1"/>
      <name val="Aptos Narrow"/>
      <family val="2"/>
      <scheme val="minor"/>
    </font>
    <font>
      <sz val="12"/>
      <color theme="1"/>
      <name val="Times New Roman"/>
      <family val="1"/>
    </font>
    <font>
      <b/>
      <sz val="12"/>
      <color theme="1"/>
      <name val="Times New Roman"/>
      <family val="1"/>
    </font>
    <font>
      <i/>
      <sz val="10"/>
      <color rgb="FFFF0000"/>
      <name val="Times New Roman"/>
      <family val="1"/>
    </font>
    <font>
      <b/>
      <sz val="14"/>
      <color theme="1"/>
      <name val="Times New Roman"/>
      <family val="1"/>
    </font>
    <font>
      <b/>
      <sz val="12"/>
      <color theme="0"/>
      <name val="Times New Roman"/>
      <family val="1"/>
    </font>
    <font>
      <sz val="11"/>
      <color theme="1"/>
      <name val="Times New Roman"/>
      <family val="1"/>
    </font>
    <font>
      <b/>
      <sz val="12"/>
      <color rgb="FF000000"/>
      <name val="Times New Roman"/>
      <family val="1"/>
    </font>
    <font>
      <sz val="12"/>
      <color rgb="FFFF0000"/>
      <name val="Times New Roman"/>
      <family val="1"/>
    </font>
    <font>
      <sz val="12"/>
      <color theme="1"/>
      <name val="Calibri"/>
      <family val="2"/>
    </font>
    <font>
      <sz val="7"/>
      <color theme="1"/>
      <name val="Times New Roman"/>
      <family val="1"/>
    </font>
    <font>
      <sz val="12"/>
      <color theme="1"/>
      <name val="Symbol"/>
      <family val="1"/>
      <charset val="2"/>
    </font>
    <font>
      <b/>
      <sz val="12"/>
      <color theme="1"/>
      <name val="Aptos Narrow"/>
      <scheme val="minor"/>
    </font>
    <font>
      <sz val="8"/>
      <name val="Aptos Narrow"/>
      <family val="2"/>
      <scheme val="minor"/>
    </font>
    <font>
      <b/>
      <sz val="16"/>
      <color theme="1"/>
      <name val="Aptos Narrow"/>
      <scheme val="minor"/>
    </font>
    <font>
      <b/>
      <sz val="12"/>
      <color rgb="FFFF0000"/>
      <name val="Times New Roman"/>
      <family val="1"/>
    </font>
    <font>
      <i/>
      <sz val="12"/>
      <color rgb="FFFF0000"/>
      <name val="Times New Roman"/>
      <family val="1"/>
    </font>
    <font>
      <sz val="12"/>
      <color theme="0"/>
      <name val="Times New Roman"/>
      <family val="1"/>
    </font>
    <font>
      <b/>
      <sz val="16"/>
      <color theme="1"/>
      <name val="Times New Roman"/>
      <family val="1"/>
    </font>
    <font>
      <sz val="12"/>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tint="-0.249977111117893"/>
        <bgColor indexed="64"/>
      </patternFill>
    </fill>
    <fill>
      <patternFill patternType="solid">
        <fgColor rgb="FFF2F2F2"/>
        <bgColor rgb="FF000000"/>
      </patternFill>
    </fill>
    <fill>
      <patternFill patternType="solid">
        <fgColor theme="9" tint="0.79998168889431442"/>
        <bgColor indexed="64"/>
      </patternFill>
    </fill>
    <fill>
      <patternFill patternType="solid">
        <fgColor theme="6" tint="0.79998168889431442"/>
        <bgColor indexed="64"/>
      </patternFill>
    </fill>
    <fill>
      <patternFill patternType="solid">
        <fgColor rgb="FF002060"/>
        <bgColor indexed="64"/>
      </patternFill>
    </fill>
  </fills>
  <borders count="17">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medium">
        <color indexed="64"/>
      </right>
      <top style="double">
        <color indexed="64"/>
      </top>
      <bottom style="medium">
        <color indexed="64"/>
      </bottom>
      <diagonal/>
    </border>
  </borders>
  <cellStyleXfs count="1">
    <xf numFmtId="0" fontId="0" fillId="0" borderId="0"/>
  </cellStyleXfs>
  <cellXfs count="122">
    <xf numFmtId="0" fontId="0" fillId="0" borderId="0" xfId="0"/>
    <xf numFmtId="0" fontId="1" fillId="0" borderId="0" xfId="0" applyFont="1"/>
    <xf numFmtId="0" fontId="1" fillId="0" borderId="0" xfId="0" applyFont="1" applyAlignment="1">
      <alignment vertical="top" wrapText="1"/>
    </xf>
    <xf numFmtId="9" fontId="1" fillId="0" borderId="0" xfId="0" applyNumberFormat="1" applyFont="1"/>
    <xf numFmtId="164" fontId="1" fillId="0" borderId="0" xfId="0" applyNumberFormat="1" applyFont="1"/>
    <xf numFmtId="165" fontId="1" fillId="0" borderId="0" xfId="0" applyNumberFormat="1" applyFont="1"/>
    <xf numFmtId="10" fontId="1" fillId="0" borderId="0" xfId="0" applyNumberFormat="1" applyFont="1"/>
    <xf numFmtId="166" fontId="1" fillId="0" borderId="0" xfId="0" applyNumberFormat="1" applyFont="1"/>
    <xf numFmtId="0" fontId="2" fillId="2" borderId="0" xfId="0" applyFont="1" applyFill="1"/>
    <xf numFmtId="0" fontId="3" fillId="0" borderId="0" xfId="0" applyFont="1"/>
    <xf numFmtId="167" fontId="1" fillId="0" borderId="0" xfId="0" applyNumberFormat="1" applyFont="1"/>
    <xf numFmtId="164" fontId="2" fillId="0" borderId="0" xfId="0" applyNumberFormat="1" applyFont="1"/>
    <xf numFmtId="0" fontId="1" fillId="2" borderId="0" xfId="0" applyFont="1" applyFill="1"/>
    <xf numFmtId="10" fontId="1" fillId="2" borderId="0" xfId="0" applyNumberFormat="1" applyFont="1" applyFill="1"/>
    <xf numFmtId="0" fontId="1" fillId="3" borderId="0" xfId="0" applyFont="1" applyFill="1"/>
    <xf numFmtId="0" fontId="1" fillId="4" borderId="0" xfId="0" applyFont="1" applyFill="1"/>
    <xf numFmtId="7" fontId="1" fillId="4" borderId="0" xfId="0" applyNumberFormat="1" applyFont="1" applyFill="1"/>
    <xf numFmtId="0" fontId="2" fillId="3" borderId="0" xfId="0" applyFont="1" applyFill="1"/>
    <xf numFmtId="0" fontId="4" fillId="3" borderId="0" xfId="0" applyFont="1" applyFill="1"/>
    <xf numFmtId="164" fontId="1" fillId="3" borderId="1" xfId="0" applyNumberFormat="1" applyFont="1" applyFill="1" applyBorder="1"/>
    <xf numFmtId="164" fontId="1" fillId="2" borderId="1" xfId="0" applyNumberFormat="1" applyFont="1" applyFill="1" applyBorder="1"/>
    <xf numFmtId="0" fontId="2" fillId="3" borderId="1" xfId="0" applyFont="1" applyFill="1" applyBorder="1"/>
    <xf numFmtId="164" fontId="1" fillId="0" borderId="1" xfId="0" applyNumberFormat="1" applyFont="1" applyBorder="1"/>
    <xf numFmtId="0" fontId="1" fillId="0" borderId="0" xfId="0" applyFont="1" applyAlignment="1">
      <alignment horizontal="center"/>
    </xf>
    <xf numFmtId="4" fontId="2" fillId="3" borderId="1" xfId="0" applyNumberFormat="1" applyFont="1" applyFill="1" applyBorder="1" applyAlignment="1">
      <alignment horizontal="center" vertical="center"/>
    </xf>
    <xf numFmtId="4" fontId="1" fillId="0" borderId="0" xfId="0" applyNumberFormat="1" applyFont="1"/>
    <xf numFmtId="4" fontId="2" fillId="3" borderId="1" xfId="0" applyNumberFormat="1" applyFont="1" applyFill="1" applyBorder="1" applyAlignment="1">
      <alignment horizontal="left" vertical="center"/>
    </xf>
    <xf numFmtId="4" fontId="1" fillId="0" borderId="0" xfId="0" applyNumberFormat="1" applyFont="1" applyAlignment="1">
      <alignment horizontal="center" vertical="center"/>
    </xf>
    <xf numFmtId="4" fontId="2" fillId="0" borderId="0" xfId="0" applyNumberFormat="1" applyFont="1"/>
    <xf numFmtId="4" fontId="2" fillId="3" borderId="5" xfId="0" applyNumberFormat="1" applyFont="1" applyFill="1" applyBorder="1" applyAlignment="1">
      <alignment horizontal="center" vertical="center"/>
    </xf>
    <xf numFmtId="4" fontId="2" fillId="3" borderId="6" xfId="0" applyNumberFormat="1" applyFont="1" applyFill="1" applyBorder="1" applyAlignment="1">
      <alignment horizontal="center" vertical="center"/>
    </xf>
    <xf numFmtId="164" fontId="1" fillId="4" borderId="7" xfId="0" applyNumberFormat="1" applyFont="1" applyFill="1" applyBorder="1"/>
    <xf numFmtId="164" fontId="1" fillId="7" borderId="0" xfId="0" applyNumberFormat="1" applyFont="1" applyFill="1"/>
    <xf numFmtId="164" fontId="1" fillId="2" borderId="8" xfId="0" applyNumberFormat="1" applyFont="1" applyFill="1" applyBorder="1"/>
    <xf numFmtId="164" fontId="8" fillId="2" borderId="8" xfId="0" applyNumberFormat="1" applyFont="1" applyFill="1" applyBorder="1"/>
    <xf numFmtId="164" fontId="1" fillId="4" borderId="9" xfId="0" applyNumberFormat="1" applyFont="1" applyFill="1" applyBorder="1"/>
    <xf numFmtId="164" fontId="1" fillId="7" borderId="10" xfId="0" applyNumberFormat="1" applyFont="1" applyFill="1" applyBorder="1"/>
    <xf numFmtId="164" fontId="1" fillId="2" borderId="11" xfId="0" applyNumberFormat="1" applyFont="1" applyFill="1" applyBorder="1"/>
    <xf numFmtId="4" fontId="7" fillId="6" borderId="6" xfId="0" applyNumberFormat="1" applyFont="1" applyFill="1" applyBorder="1" applyAlignment="1">
      <alignment horizontal="center" vertical="center"/>
    </xf>
    <xf numFmtId="164" fontId="1" fillId="4" borderId="5" xfId="0" applyNumberFormat="1" applyFont="1" applyFill="1" applyBorder="1"/>
    <xf numFmtId="0" fontId="1" fillId="3" borderId="0" xfId="0" applyFont="1" applyFill="1" applyAlignment="1">
      <alignment horizontal="left"/>
    </xf>
    <xf numFmtId="0" fontId="1" fillId="0" borderId="0" xfId="0" applyFont="1" applyAlignment="1">
      <alignment horizontal="left" vertical="top" wrapText="1"/>
    </xf>
    <xf numFmtId="0" fontId="2" fillId="2" borderId="0" xfId="0" applyFont="1" applyFill="1" applyAlignment="1">
      <alignment horizontal="center" vertical="center"/>
    </xf>
    <xf numFmtId="0" fontId="2" fillId="3" borderId="0" xfId="0" applyFont="1" applyFill="1" applyAlignment="1">
      <alignment horizontal="left"/>
    </xf>
    <xf numFmtId="0" fontId="1" fillId="2" borderId="0" xfId="0" applyFont="1" applyFill="1" applyAlignment="1">
      <alignment horizontal="left"/>
    </xf>
    <xf numFmtId="0" fontId="1" fillId="0" borderId="0" xfId="0" applyFont="1" applyAlignment="1">
      <alignment horizontal="center"/>
    </xf>
    <xf numFmtId="0" fontId="2" fillId="4" borderId="1" xfId="0" applyFont="1" applyFill="1" applyBorder="1"/>
    <xf numFmtId="0" fontId="2" fillId="3" borderId="0" xfId="0" applyFont="1" applyFill="1" applyAlignment="1">
      <alignment horizontal="center" vertical="center"/>
    </xf>
    <xf numFmtId="0" fontId="2" fillId="3" borderId="1" xfId="0" applyFont="1" applyFill="1" applyBorder="1" applyAlignment="1">
      <alignment horizontal="center" vertical="center"/>
    </xf>
    <xf numFmtId="0" fontId="6" fillId="0" borderId="0" xfId="0" applyFont="1" applyAlignment="1">
      <alignment horizontal="left"/>
    </xf>
    <xf numFmtId="0" fontId="5" fillId="5" borderId="0" xfId="0" applyFont="1" applyFill="1" applyAlignment="1">
      <alignment horizontal="left"/>
    </xf>
    <xf numFmtId="4" fontId="2" fillId="2" borderId="2" xfId="0" applyNumberFormat="1" applyFont="1" applyFill="1" applyBorder="1" applyAlignment="1">
      <alignment horizontal="center"/>
    </xf>
    <xf numFmtId="4" fontId="2" fillId="2" borderId="3" xfId="0" applyNumberFormat="1" applyFont="1" applyFill="1" applyBorder="1" applyAlignment="1">
      <alignment horizontal="center"/>
    </xf>
    <xf numFmtId="4" fontId="2" fillId="2" borderId="4" xfId="0" applyNumberFormat="1" applyFont="1" applyFill="1" applyBorder="1" applyAlignment="1">
      <alignment horizontal="center"/>
    </xf>
    <xf numFmtId="4" fontId="2" fillId="0" borderId="2" xfId="0" applyNumberFormat="1" applyFont="1" applyBorder="1" applyAlignment="1">
      <alignment horizontal="center"/>
    </xf>
    <xf numFmtId="4" fontId="2" fillId="0" borderId="3" xfId="0" applyNumberFormat="1" applyFont="1" applyBorder="1" applyAlignment="1">
      <alignment horizontal="center"/>
    </xf>
    <xf numFmtId="4" fontId="2" fillId="0" borderId="4" xfId="0" applyNumberFormat="1" applyFont="1" applyBorder="1" applyAlignment="1">
      <alignment horizontal="center"/>
    </xf>
    <xf numFmtId="0" fontId="0" fillId="0" borderId="0" xfId="0" applyAlignment="1">
      <alignment wrapText="1"/>
    </xf>
    <xf numFmtId="0" fontId="12" fillId="0" borderId="0" xfId="0" applyFont="1" applyAlignment="1">
      <alignment wrapText="1"/>
    </xf>
    <xf numFmtId="0" fontId="12" fillId="3" borderId="12" xfId="0" applyFont="1" applyFill="1" applyBorder="1" applyAlignment="1">
      <alignment wrapText="1"/>
    </xf>
    <xf numFmtId="0" fontId="12" fillId="0" borderId="12" xfId="0" applyFont="1" applyBorder="1" applyAlignment="1">
      <alignment horizontal="center" wrapText="1"/>
    </xf>
    <xf numFmtId="0" fontId="12" fillId="0" borderId="12" xfId="0" applyFont="1" applyFill="1" applyBorder="1" applyAlignment="1">
      <alignment horizontal="center" wrapText="1"/>
    </xf>
    <xf numFmtId="164" fontId="0" fillId="0" borderId="0" xfId="0" applyNumberFormat="1" applyAlignment="1">
      <alignment horizontal="center" wrapText="1"/>
    </xf>
    <xf numFmtId="164" fontId="0" fillId="0" borderId="12" xfId="0" applyNumberFormat="1" applyBorder="1" applyAlignment="1">
      <alignment horizontal="center" wrapText="1"/>
    </xf>
    <xf numFmtId="164" fontId="1" fillId="0" borderId="0" xfId="0" applyNumberFormat="1" applyFont="1" applyAlignment="1">
      <alignment horizontal="center"/>
    </xf>
    <xf numFmtId="0" fontId="2" fillId="0" borderId="0" xfId="0" applyFont="1"/>
    <xf numFmtId="164" fontId="2" fillId="0" borderId="0" xfId="0" applyNumberFormat="1" applyFont="1" applyAlignment="1">
      <alignment horizontal="center"/>
    </xf>
    <xf numFmtId="0" fontId="14" fillId="3" borderId="12" xfId="0" applyFont="1" applyFill="1" applyBorder="1" applyAlignment="1">
      <alignment wrapText="1"/>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center"/>
    </xf>
    <xf numFmtId="164" fontId="1" fillId="0" borderId="12" xfId="0" applyNumberFormat="1" applyFont="1" applyBorder="1"/>
    <xf numFmtId="0" fontId="2" fillId="0" borderId="0" xfId="0" applyFont="1" applyAlignment="1">
      <alignment horizontal="center" vertical="center"/>
    </xf>
    <xf numFmtId="0" fontId="2" fillId="4" borderId="0" xfId="0" applyFont="1" applyFill="1" applyAlignment="1">
      <alignment horizontal="left"/>
    </xf>
    <xf numFmtId="0" fontId="2" fillId="0" borderId="12" xfId="0" applyFont="1" applyFill="1" applyBorder="1" applyAlignment="1"/>
    <xf numFmtId="0" fontId="2" fillId="2" borderId="12" xfId="0" applyFont="1" applyFill="1" applyBorder="1"/>
    <xf numFmtId="164" fontId="2" fillId="2" borderId="12" xfId="0" applyNumberFormat="1" applyFont="1" applyFill="1" applyBorder="1" applyAlignment="1">
      <alignment horizontal="center" vertical="center"/>
    </xf>
    <xf numFmtId="164" fontId="2" fillId="3" borderId="12" xfId="0" applyNumberFormat="1" applyFont="1" applyFill="1" applyBorder="1"/>
    <xf numFmtId="0" fontId="2" fillId="4" borderId="0" xfId="0" applyFont="1" applyFill="1" applyBorder="1" applyAlignment="1">
      <alignment horizontal="left"/>
    </xf>
    <xf numFmtId="0" fontId="1" fillId="0" borderId="13" xfId="0" applyFont="1" applyBorder="1" applyAlignment="1">
      <alignment horizontal="left"/>
    </xf>
    <xf numFmtId="0" fontId="2" fillId="3" borderId="12" xfId="0" applyFont="1" applyFill="1" applyBorder="1" applyAlignment="1">
      <alignment horizontal="center"/>
    </xf>
    <xf numFmtId="0" fontId="2" fillId="3" borderId="12" xfId="0" applyFont="1" applyFill="1" applyBorder="1" applyAlignment="1">
      <alignment horizontal="center"/>
    </xf>
    <xf numFmtId="0" fontId="2" fillId="3" borderId="12" xfId="0" applyFont="1" applyFill="1" applyBorder="1" applyAlignment="1"/>
    <xf numFmtId="0" fontId="2" fillId="3" borderId="14" xfId="0" applyFont="1" applyFill="1" applyBorder="1" applyAlignment="1">
      <alignment horizontal="center"/>
    </xf>
    <xf numFmtId="0" fontId="2" fillId="2" borderId="14" xfId="0" applyFont="1" applyFill="1" applyBorder="1"/>
    <xf numFmtId="0" fontId="2" fillId="0" borderId="0" xfId="0" applyFont="1" applyAlignment="1">
      <alignment horizontal="right"/>
    </xf>
    <xf numFmtId="0" fontId="15" fillId="0" borderId="0" xfId="0" applyFont="1" applyAlignment="1">
      <alignment horizontal="right"/>
    </xf>
    <xf numFmtId="164" fontId="15" fillId="0" borderId="0" xfId="0" applyNumberFormat="1" applyFont="1"/>
    <xf numFmtId="0" fontId="2" fillId="2" borderId="0" xfId="0" applyFont="1" applyFill="1" applyAlignment="1">
      <alignment horizontal="left"/>
    </xf>
    <xf numFmtId="164" fontId="2" fillId="2" borderId="0" xfId="0" applyNumberFormat="1" applyFont="1" applyFill="1"/>
    <xf numFmtId="0" fontId="2" fillId="8" borderId="0" xfId="0" applyFont="1" applyFill="1" applyAlignment="1">
      <alignment horizontal="right"/>
    </xf>
    <xf numFmtId="164" fontId="2" fillId="8" borderId="0" xfId="0" applyNumberFormat="1" applyFont="1" applyFill="1"/>
    <xf numFmtId="0" fontId="2" fillId="0" borderId="0" xfId="0" applyFont="1" applyAlignment="1">
      <alignment horizontal="right"/>
    </xf>
    <xf numFmtId="0" fontId="1" fillId="0" borderId="0" xfId="0" applyFont="1" applyAlignment="1">
      <alignment horizontal="left"/>
    </xf>
    <xf numFmtId="164" fontId="2" fillId="4" borderId="0" xfId="0" applyNumberFormat="1" applyFont="1" applyFill="1"/>
    <xf numFmtId="0" fontId="2" fillId="4" borderId="0" xfId="0" applyFont="1" applyFill="1" applyAlignment="1">
      <alignment horizontal="right"/>
    </xf>
    <xf numFmtId="0" fontId="16" fillId="0" borderId="0" xfId="0" applyFont="1" applyAlignment="1">
      <alignment wrapText="1"/>
    </xf>
    <xf numFmtId="164" fontId="2" fillId="3" borderId="12" xfId="0" applyNumberFormat="1" applyFont="1" applyFill="1" applyBorder="1" applyAlignment="1">
      <alignment horizontal="center"/>
    </xf>
    <xf numFmtId="10" fontId="1" fillId="0" borderId="0" xfId="0" applyNumberFormat="1" applyFont="1" applyAlignment="1">
      <alignment horizontal="center"/>
    </xf>
    <xf numFmtId="0" fontId="9" fillId="3" borderId="2" xfId="0" applyFont="1" applyFill="1" applyBorder="1" applyAlignment="1">
      <alignment horizontal="left" vertical="center" wrapText="1"/>
    </xf>
    <xf numFmtId="0" fontId="9" fillId="0" borderId="7" xfId="0" applyFont="1" applyBorder="1" applyAlignment="1">
      <alignment horizontal="left" vertical="center" wrapText="1"/>
    </xf>
    <xf numFmtId="0" fontId="0" fillId="0" borderId="8" xfId="0" applyBorder="1" applyAlignment="1">
      <alignment wrapText="1"/>
    </xf>
    <xf numFmtId="0" fontId="11" fillId="3" borderId="7"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0" borderId="9" xfId="0" applyFont="1" applyBorder="1" applyAlignment="1">
      <alignment horizontal="left" vertical="center" wrapText="1"/>
    </xf>
    <xf numFmtId="0" fontId="0" fillId="0" borderId="11" xfId="0" applyBorder="1" applyAlignment="1">
      <alignment wrapText="1"/>
    </xf>
    <xf numFmtId="0" fontId="0" fillId="3" borderId="8" xfId="0" applyFill="1" applyBorder="1" applyAlignment="1">
      <alignment wrapText="1"/>
    </xf>
    <xf numFmtId="0" fontId="0" fillId="3" borderId="4" xfId="0" applyFill="1" applyBorder="1" applyAlignment="1">
      <alignment wrapText="1"/>
    </xf>
    <xf numFmtId="0" fontId="12" fillId="0" borderId="0" xfId="0" applyFont="1" applyAlignment="1">
      <alignment horizontal="right" wrapText="1"/>
    </xf>
    <xf numFmtId="0" fontId="17" fillId="9" borderId="0" xfId="0" applyFont="1" applyFill="1" applyAlignment="1">
      <alignment horizontal="left" vertical="center" wrapText="1"/>
    </xf>
    <xf numFmtId="0" fontId="18" fillId="3" borderId="0" xfId="0" applyFont="1" applyFill="1"/>
    <xf numFmtId="164" fontId="19" fillId="4" borderId="7" xfId="0" applyNumberFormat="1" applyFont="1" applyFill="1" applyBorder="1"/>
    <xf numFmtId="164" fontId="19" fillId="7" borderId="0" xfId="0" applyNumberFormat="1" applyFont="1" applyFill="1"/>
    <xf numFmtId="164" fontId="19" fillId="2" borderId="8" xfId="0" applyNumberFormat="1" applyFont="1" applyFill="1" applyBorder="1"/>
    <xf numFmtId="164" fontId="19" fillId="4" borderId="9" xfId="0" applyNumberFormat="1" applyFont="1" applyFill="1" applyBorder="1"/>
    <xf numFmtId="164" fontId="19" fillId="7" borderId="10" xfId="0" applyNumberFormat="1" applyFont="1" applyFill="1" applyBorder="1"/>
    <xf numFmtId="164" fontId="19" fillId="2" borderId="11" xfId="0" applyNumberFormat="1" applyFont="1" applyFill="1" applyBorder="1"/>
    <xf numFmtId="164" fontId="19" fillId="2" borderId="15" xfId="0" applyNumberFormat="1" applyFont="1" applyFill="1" applyBorder="1"/>
    <xf numFmtId="164" fontId="1" fillId="7" borderId="1" xfId="0" applyNumberFormat="1" applyFont="1" applyFill="1" applyBorder="1"/>
    <xf numFmtId="164" fontId="19" fillId="2" borderId="6" xfId="0" applyNumberFormat="1" applyFont="1" applyFill="1" applyBorder="1"/>
    <xf numFmtId="164" fontId="19" fillId="2" borderId="16" xfId="0" applyNumberFormat="1" applyFont="1" applyFill="1" applyBorder="1"/>
    <xf numFmtId="164" fontId="2"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8DC8F-6674-8A45-9AC4-EE57977AAD4F}">
  <dimension ref="A1:A20"/>
  <sheetViews>
    <sheetView tabSelected="1" zoomScale="140" zoomScaleNormal="140" workbookViewId="0">
      <selection activeCell="B2" sqref="B2"/>
    </sheetView>
  </sheetViews>
  <sheetFormatPr baseColWidth="10" defaultRowHeight="16" x14ac:dyDescent="0.2"/>
  <cols>
    <col min="1" max="1" width="90.33203125" style="2" customWidth="1"/>
    <col min="2" max="6" width="22.5" style="2" customWidth="1"/>
    <col min="7" max="16384" width="10.83203125" style="2"/>
  </cols>
  <sheetData>
    <row r="1" spans="1:1" ht="140" customHeight="1" x14ac:dyDescent="0.2">
      <c r="A1" s="109" t="s">
        <v>165</v>
      </c>
    </row>
    <row r="2" spans="1:1" ht="132" customHeight="1" x14ac:dyDescent="0.2">
      <c r="A2" s="2" t="s">
        <v>0</v>
      </c>
    </row>
    <row r="3" spans="1:1" ht="81" customHeight="1" x14ac:dyDescent="0.2">
      <c r="A3" s="2" t="s">
        <v>61</v>
      </c>
    </row>
    <row r="4" spans="1:1" ht="60" customHeight="1" x14ac:dyDescent="0.2">
      <c r="A4" s="2" t="s">
        <v>62</v>
      </c>
    </row>
    <row r="5" spans="1:1" ht="53" customHeight="1" x14ac:dyDescent="0.2">
      <c r="A5" s="2" t="s">
        <v>78</v>
      </c>
    </row>
    <row r="6" spans="1:1" ht="77" customHeight="1" x14ac:dyDescent="0.2">
      <c r="A6" s="2" t="s">
        <v>103</v>
      </c>
    </row>
    <row r="7" spans="1:1" ht="53" customHeight="1" x14ac:dyDescent="0.2">
      <c r="A7" s="2" t="s">
        <v>163</v>
      </c>
    </row>
    <row r="8" spans="1:1" ht="29" customHeight="1" x14ac:dyDescent="0.2">
      <c r="A8" s="2" t="s">
        <v>164</v>
      </c>
    </row>
    <row r="9" spans="1:1" ht="15.75" customHeight="1" x14ac:dyDescent="0.2"/>
    <row r="10" spans="1:1" ht="15.75" customHeight="1" x14ac:dyDescent="0.2"/>
    <row r="11" spans="1:1" ht="15.75" customHeight="1" x14ac:dyDescent="0.2"/>
    <row r="12" spans="1:1" ht="15.75" customHeight="1" x14ac:dyDescent="0.2"/>
    <row r="13" spans="1:1" ht="15.75" customHeight="1" x14ac:dyDescent="0.2"/>
    <row r="14" spans="1:1" ht="15.75" customHeight="1" x14ac:dyDescent="0.2"/>
    <row r="15" spans="1:1" ht="15.75" customHeight="1" x14ac:dyDescent="0.2"/>
    <row r="16" spans="1:1" ht="15.75" customHeight="1" x14ac:dyDescent="0.2"/>
    <row r="17" ht="15.75" customHeight="1" x14ac:dyDescent="0.2"/>
    <row r="18" ht="15.75" customHeight="1" x14ac:dyDescent="0.2"/>
    <row r="19" ht="15.75" customHeight="1" x14ac:dyDescent="0.2"/>
    <row r="20" ht="15.75" customHeight="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38CAB-639C-694D-9584-182BA0A495E5}">
  <dimension ref="A1:L25"/>
  <sheetViews>
    <sheetView zoomScale="140" zoomScaleNormal="140" workbookViewId="0">
      <selection activeCell="A6" sqref="A6"/>
    </sheetView>
  </sheetViews>
  <sheetFormatPr baseColWidth="10" defaultRowHeight="16" x14ac:dyDescent="0.2"/>
  <cols>
    <col min="1" max="1" width="31.83203125" style="1" customWidth="1"/>
    <col min="2" max="4" width="10.83203125" style="1"/>
    <col min="5" max="5" width="14.5" style="1" bestFit="1" customWidth="1"/>
    <col min="6" max="6" width="15.83203125" style="1" customWidth="1"/>
    <col min="7" max="16384" width="10.83203125" style="1"/>
  </cols>
  <sheetData>
    <row r="1" spans="1:12" x14ac:dyDescent="0.2">
      <c r="A1" s="43" t="s">
        <v>12</v>
      </c>
      <c r="B1" s="43"/>
      <c r="C1" s="43"/>
      <c r="D1" s="43"/>
      <c r="E1" s="43"/>
      <c r="F1" s="42" t="s">
        <v>8</v>
      </c>
      <c r="I1" s="41" t="s">
        <v>16</v>
      </c>
      <c r="J1" s="41"/>
      <c r="K1" s="41"/>
      <c r="L1" s="41"/>
    </row>
    <row r="2" spans="1:12" x14ac:dyDescent="0.2">
      <c r="A2" s="8" t="s">
        <v>1</v>
      </c>
      <c r="B2" s="8" t="s">
        <v>2</v>
      </c>
      <c r="C2" s="8" t="s">
        <v>3</v>
      </c>
      <c r="D2" s="8" t="s">
        <v>4</v>
      </c>
      <c r="E2" s="8" t="s">
        <v>9</v>
      </c>
      <c r="F2" s="42"/>
      <c r="I2" s="41"/>
      <c r="J2" s="41"/>
      <c r="K2" s="41"/>
      <c r="L2" s="41"/>
    </row>
    <row r="3" spans="1:12" x14ac:dyDescent="0.2">
      <c r="A3" s="1" t="s">
        <v>11</v>
      </c>
      <c r="B3" s="5">
        <v>65</v>
      </c>
      <c r="C3" s="1">
        <v>80</v>
      </c>
      <c r="D3" s="1">
        <f>(+B3*C3)*26</f>
        <v>135200</v>
      </c>
      <c r="E3" s="6">
        <v>1</v>
      </c>
      <c r="F3" s="4">
        <f t="shared" ref="F3:F9" si="0">+D3*E3</f>
        <v>135200</v>
      </c>
      <c r="I3" s="41"/>
      <c r="J3" s="41"/>
      <c r="K3" s="41"/>
      <c r="L3" s="41"/>
    </row>
    <row r="4" spans="1:12" x14ac:dyDescent="0.2">
      <c r="A4" s="1" t="s">
        <v>10</v>
      </c>
      <c r="B4" s="5">
        <v>25.5</v>
      </c>
      <c r="C4" s="1">
        <v>80</v>
      </c>
      <c r="D4" s="1">
        <f>(+B4*C4)*26</f>
        <v>53040</v>
      </c>
      <c r="E4" s="6">
        <v>0.25</v>
      </c>
      <c r="F4" s="4">
        <f t="shared" si="0"/>
        <v>13260</v>
      </c>
      <c r="I4" s="41"/>
      <c r="J4" s="41"/>
      <c r="K4" s="41"/>
      <c r="L4" s="41"/>
    </row>
    <row r="5" spans="1:12" x14ac:dyDescent="0.2">
      <c r="A5" s="1" t="s">
        <v>14</v>
      </c>
      <c r="B5" s="5">
        <v>65</v>
      </c>
      <c r="C5" s="1">
        <v>80</v>
      </c>
      <c r="D5" s="1">
        <v>135200</v>
      </c>
      <c r="E5" s="6">
        <v>0.05</v>
      </c>
      <c r="F5" s="4">
        <f t="shared" si="0"/>
        <v>6760</v>
      </c>
      <c r="I5" s="41"/>
      <c r="J5" s="41"/>
      <c r="K5" s="41"/>
      <c r="L5" s="41"/>
    </row>
    <row r="6" spans="1:12" x14ac:dyDescent="0.2">
      <c r="A6" s="1" t="s">
        <v>17</v>
      </c>
      <c r="B6" s="5">
        <v>36</v>
      </c>
      <c r="C6" s="1">
        <v>80</v>
      </c>
      <c r="D6" s="1">
        <v>75000</v>
      </c>
      <c r="E6" s="6">
        <v>0.1</v>
      </c>
      <c r="F6" s="4">
        <f t="shared" si="0"/>
        <v>7500</v>
      </c>
      <c r="I6" s="41"/>
      <c r="J6" s="41"/>
      <c r="K6" s="41"/>
      <c r="L6" s="41"/>
    </row>
    <row r="7" spans="1:12" x14ac:dyDescent="0.2">
      <c r="B7" s="5"/>
      <c r="E7" s="6"/>
      <c r="F7" s="4">
        <f t="shared" si="0"/>
        <v>0</v>
      </c>
      <c r="I7" s="41"/>
      <c r="J7" s="41"/>
      <c r="K7" s="41"/>
      <c r="L7" s="41"/>
    </row>
    <row r="8" spans="1:12" x14ac:dyDescent="0.2">
      <c r="B8" s="5"/>
      <c r="E8" s="6"/>
      <c r="F8" s="4">
        <f t="shared" si="0"/>
        <v>0</v>
      </c>
      <c r="I8" s="41"/>
      <c r="J8" s="41"/>
      <c r="K8" s="41"/>
      <c r="L8" s="41"/>
    </row>
    <row r="9" spans="1:12" x14ac:dyDescent="0.2">
      <c r="B9" s="5"/>
      <c r="E9" s="6"/>
      <c r="F9" s="4">
        <f t="shared" si="0"/>
        <v>0</v>
      </c>
      <c r="I9" s="41"/>
      <c r="J9" s="41"/>
      <c r="K9" s="41"/>
      <c r="L9" s="41"/>
    </row>
    <row r="10" spans="1:12" x14ac:dyDescent="0.2">
      <c r="F10" s="4">
        <f>SUM(F2:F9)</f>
        <v>162720</v>
      </c>
      <c r="I10" s="41"/>
      <c r="J10" s="41"/>
      <c r="K10" s="41"/>
      <c r="L10" s="41"/>
    </row>
    <row r="11" spans="1:12" x14ac:dyDescent="0.2">
      <c r="F11" s="4"/>
      <c r="I11" s="41"/>
      <c r="J11" s="41"/>
      <c r="K11" s="41"/>
      <c r="L11" s="41"/>
    </row>
    <row r="12" spans="1:12" x14ac:dyDescent="0.2">
      <c r="A12" s="44" t="s">
        <v>5</v>
      </c>
      <c r="B12" s="44"/>
      <c r="C12" s="44"/>
      <c r="D12" s="44"/>
      <c r="E12" s="44"/>
      <c r="F12" s="44"/>
      <c r="I12" s="41"/>
      <c r="J12" s="41"/>
      <c r="K12" s="41"/>
      <c r="L12" s="41"/>
    </row>
    <row r="13" spans="1:12" x14ac:dyDescent="0.2">
      <c r="A13" s="1" t="s">
        <v>11</v>
      </c>
      <c r="B13" s="7">
        <v>0.15</v>
      </c>
      <c r="C13" s="3"/>
      <c r="D13" s="3"/>
      <c r="E13" s="3"/>
      <c r="F13" s="4">
        <f>+F3*B13</f>
        <v>20280</v>
      </c>
    </row>
    <row r="14" spans="1:12" x14ac:dyDescent="0.2">
      <c r="A14" s="1" t="s">
        <v>10</v>
      </c>
      <c r="B14" s="7">
        <v>0.15</v>
      </c>
      <c r="C14" s="3"/>
      <c r="D14" s="3"/>
      <c r="E14" s="3"/>
      <c r="F14" s="4">
        <f t="shared" ref="F14:F18" si="1">+F4*B14</f>
        <v>1989</v>
      </c>
    </row>
    <row r="15" spans="1:12" x14ac:dyDescent="0.2">
      <c r="A15" s="1" t="s">
        <v>14</v>
      </c>
      <c r="B15" s="7">
        <v>0.15</v>
      </c>
      <c r="C15" s="3"/>
      <c r="D15" s="3"/>
      <c r="E15" s="3"/>
      <c r="F15" s="4">
        <f>+F5*B15</f>
        <v>1014</v>
      </c>
    </row>
    <row r="16" spans="1:12" x14ac:dyDescent="0.2">
      <c r="A16" s="1" t="s">
        <v>17</v>
      </c>
      <c r="B16" s="7">
        <v>0.15</v>
      </c>
      <c r="C16" s="3"/>
      <c r="D16" s="3"/>
      <c r="E16" s="3"/>
      <c r="F16" s="4">
        <f>+F6*B16</f>
        <v>1125</v>
      </c>
    </row>
    <row r="17" spans="1:6" x14ac:dyDescent="0.2">
      <c r="B17" s="7"/>
      <c r="C17" s="3"/>
      <c r="D17" s="3"/>
      <c r="E17" s="3"/>
      <c r="F17" s="4">
        <f t="shared" si="1"/>
        <v>0</v>
      </c>
    </row>
    <row r="18" spans="1:6" x14ac:dyDescent="0.2">
      <c r="B18" s="7"/>
      <c r="C18" s="3"/>
      <c r="D18" s="3"/>
      <c r="E18" s="3"/>
      <c r="F18" s="4">
        <f t="shared" si="1"/>
        <v>0</v>
      </c>
    </row>
    <row r="19" spans="1:6" x14ac:dyDescent="0.2">
      <c r="A19" s="40" t="s">
        <v>6</v>
      </c>
      <c r="B19" s="40"/>
      <c r="C19" s="40"/>
      <c r="D19" s="40"/>
      <c r="E19" s="40"/>
      <c r="F19" s="4">
        <f>SUM(F13:F18)</f>
        <v>24408</v>
      </c>
    </row>
    <row r="20" spans="1:6" x14ac:dyDescent="0.2">
      <c r="A20" s="40" t="s">
        <v>7</v>
      </c>
      <c r="B20" s="40"/>
      <c r="C20" s="40"/>
      <c r="D20" s="40"/>
      <c r="E20" s="40"/>
      <c r="F20" s="4">
        <f>+F10+F19</f>
        <v>187128</v>
      </c>
    </row>
    <row r="24" spans="1:6" x14ac:dyDescent="0.2">
      <c r="A24" s="9" t="s">
        <v>13</v>
      </c>
    </row>
    <row r="25" spans="1:6" x14ac:dyDescent="0.2">
      <c r="A25" s="9" t="s">
        <v>15</v>
      </c>
    </row>
  </sheetData>
  <mergeCells count="6">
    <mergeCell ref="A19:E19"/>
    <mergeCell ref="A20:E20"/>
    <mergeCell ref="I1:L12"/>
    <mergeCell ref="F1:F2"/>
    <mergeCell ref="A1:E1"/>
    <mergeCell ref="A12:F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B0EA1-79A2-4F42-A8C3-9CD5C3BD4615}">
  <dimension ref="A1:F19"/>
  <sheetViews>
    <sheetView zoomScale="140" zoomScaleNormal="140" workbookViewId="0">
      <selection activeCell="B3" sqref="B3:E4"/>
    </sheetView>
  </sheetViews>
  <sheetFormatPr baseColWidth="10" defaultRowHeight="16" x14ac:dyDescent="0.2"/>
  <cols>
    <col min="1" max="1" width="30.33203125" style="1" bestFit="1" customWidth="1"/>
    <col min="2" max="2" width="20.6640625" style="1" customWidth="1"/>
    <col min="3" max="5" width="10.83203125" style="1"/>
    <col min="6" max="6" width="12" style="1" bestFit="1" customWidth="1"/>
    <col min="7" max="16384" width="10.83203125" style="1"/>
  </cols>
  <sheetData>
    <row r="1" spans="1:6" ht="18" x14ac:dyDescent="0.2">
      <c r="A1" s="18" t="s">
        <v>23</v>
      </c>
      <c r="B1" s="17"/>
      <c r="C1" s="17"/>
      <c r="D1" s="17"/>
      <c r="E1" s="17"/>
      <c r="F1" s="47" t="s">
        <v>25</v>
      </c>
    </row>
    <row r="2" spans="1:6" ht="17" thickBot="1" x14ac:dyDescent="0.25">
      <c r="A2" s="46" t="s">
        <v>24</v>
      </c>
      <c r="B2" s="46"/>
      <c r="C2" s="46"/>
      <c r="D2" s="46"/>
      <c r="E2" s="46"/>
      <c r="F2" s="48"/>
    </row>
    <row r="3" spans="1:6" ht="17" thickTop="1" x14ac:dyDescent="0.2">
      <c r="A3" s="65" t="s">
        <v>18</v>
      </c>
      <c r="B3" s="49" t="s">
        <v>59</v>
      </c>
      <c r="C3" s="49"/>
      <c r="D3" s="49"/>
      <c r="E3" s="49"/>
      <c r="F3" s="4">
        <v>1200</v>
      </c>
    </row>
    <row r="4" spans="1:6" x14ac:dyDescent="0.2">
      <c r="A4" s="65" t="s">
        <v>19</v>
      </c>
      <c r="B4" s="49" t="s">
        <v>48</v>
      </c>
      <c r="C4" s="49"/>
      <c r="D4" s="49"/>
      <c r="E4" s="49"/>
      <c r="F4" s="4">
        <v>2500</v>
      </c>
    </row>
    <row r="5" spans="1:6" x14ac:dyDescent="0.2">
      <c r="A5" s="65" t="s">
        <v>49</v>
      </c>
      <c r="B5" s="49" t="s">
        <v>51</v>
      </c>
      <c r="C5" s="49"/>
      <c r="D5" s="49"/>
      <c r="E5" s="49"/>
      <c r="F5" s="4">
        <v>20000</v>
      </c>
    </row>
    <row r="6" spans="1:6" x14ac:dyDescent="0.2">
      <c r="A6" s="65" t="s">
        <v>27</v>
      </c>
      <c r="B6" s="49" t="s">
        <v>50</v>
      </c>
      <c r="C6" s="49"/>
      <c r="D6" s="49"/>
      <c r="E6" s="49"/>
      <c r="F6" s="4">
        <v>15000</v>
      </c>
    </row>
    <row r="7" spans="1:6" x14ac:dyDescent="0.2">
      <c r="A7" s="65" t="s">
        <v>28</v>
      </c>
      <c r="B7" s="49" t="s">
        <v>52</v>
      </c>
      <c r="C7" s="49"/>
      <c r="D7" s="49"/>
      <c r="E7" s="49"/>
      <c r="F7" s="4">
        <v>25000</v>
      </c>
    </row>
    <row r="8" spans="1:6" x14ac:dyDescent="0.2">
      <c r="A8" s="65" t="s">
        <v>29</v>
      </c>
      <c r="B8" s="49" t="s">
        <v>53</v>
      </c>
      <c r="C8" s="49"/>
      <c r="D8" s="49"/>
      <c r="E8" s="49"/>
      <c r="F8" s="4">
        <v>1500</v>
      </c>
    </row>
    <row r="9" spans="1:6" x14ac:dyDescent="0.2">
      <c r="A9" s="65" t="s">
        <v>34</v>
      </c>
      <c r="B9" s="49" t="s">
        <v>54</v>
      </c>
      <c r="C9" s="49"/>
      <c r="D9" s="49"/>
      <c r="E9" s="49"/>
      <c r="F9" s="4">
        <v>3500</v>
      </c>
    </row>
    <row r="10" spans="1:6" x14ac:dyDescent="0.2">
      <c r="A10" s="65" t="s">
        <v>30</v>
      </c>
      <c r="B10" s="49" t="s">
        <v>55</v>
      </c>
      <c r="C10" s="49"/>
      <c r="D10" s="49"/>
      <c r="E10" s="49"/>
      <c r="F10" s="4">
        <v>1500</v>
      </c>
    </row>
    <row r="11" spans="1:6" x14ac:dyDescent="0.2">
      <c r="A11" s="65" t="s">
        <v>31</v>
      </c>
      <c r="B11" s="49" t="s">
        <v>56</v>
      </c>
      <c r="C11" s="49"/>
      <c r="D11" s="49"/>
      <c r="E11" s="49"/>
      <c r="F11" s="4">
        <v>12500</v>
      </c>
    </row>
    <row r="12" spans="1:6" x14ac:dyDescent="0.2">
      <c r="A12" s="65" t="s">
        <v>33</v>
      </c>
      <c r="B12" s="49" t="s">
        <v>57</v>
      </c>
      <c r="C12" s="49"/>
      <c r="D12" s="49"/>
      <c r="E12" s="49"/>
      <c r="F12" s="4">
        <v>2500</v>
      </c>
    </row>
    <row r="13" spans="1:6" x14ac:dyDescent="0.2">
      <c r="A13" s="65" t="s">
        <v>32</v>
      </c>
      <c r="B13" s="49" t="s">
        <v>58</v>
      </c>
      <c r="C13" s="49"/>
      <c r="D13" s="49"/>
      <c r="E13" s="49"/>
      <c r="F13" s="4">
        <v>10000</v>
      </c>
    </row>
    <row r="14" spans="1:6" x14ac:dyDescent="0.2">
      <c r="B14" s="45"/>
      <c r="C14" s="45"/>
      <c r="D14" s="45"/>
      <c r="E14" s="45"/>
      <c r="F14" s="11" t="s">
        <v>26</v>
      </c>
    </row>
    <row r="15" spans="1:6" ht="17" thickBot="1" x14ac:dyDescent="0.25">
      <c r="A15" s="14" t="s">
        <v>20</v>
      </c>
      <c r="B15" s="14"/>
      <c r="C15" s="14"/>
      <c r="D15" s="14"/>
      <c r="E15" s="14"/>
      <c r="F15" s="19">
        <f>SUM(F3:F13)</f>
        <v>95200</v>
      </c>
    </row>
    <row r="16" spans="1:6" ht="17" thickTop="1" x14ac:dyDescent="0.2">
      <c r="F16" s="4"/>
    </row>
    <row r="17" spans="1:6" ht="17" thickBot="1" x14ac:dyDescent="0.25">
      <c r="A17" s="12" t="s">
        <v>21</v>
      </c>
      <c r="B17" s="13">
        <v>0.3</v>
      </c>
      <c r="C17" s="12"/>
      <c r="D17" s="12"/>
      <c r="E17" s="12"/>
      <c r="F17" s="20">
        <f>F15*B17</f>
        <v>28560</v>
      </c>
    </row>
    <row r="18" spans="1:6" ht="17" thickTop="1" x14ac:dyDescent="0.2">
      <c r="F18" s="10"/>
    </row>
    <row r="19" spans="1:6" x14ac:dyDescent="0.2">
      <c r="A19" s="15" t="s">
        <v>22</v>
      </c>
      <c r="B19" s="15"/>
      <c r="C19" s="15"/>
      <c r="D19" s="15"/>
      <c r="E19" s="15"/>
      <c r="F19" s="16">
        <f>SUM(F15:F18)</f>
        <v>123760</v>
      </c>
    </row>
  </sheetData>
  <mergeCells count="14">
    <mergeCell ref="B14:E14"/>
    <mergeCell ref="A2:E2"/>
    <mergeCell ref="F1:F2"/>
    <mergeCell ref="B7:E7"/>
    <mergeCell ref="B8:E8"/>
    <mergeCell ref="B9:E9"/>
    <mergeCell ref="B10:E10"/>
    <mergeCell ref="B12:E12"/>
    <mergeCell ref="B13:E13"/>
    <mergeCell ref="B11:E11"/>
    <mergeCell ref="B3:E3"/>
    <mergeCell ref="B4:E4"/>
    <mergeCell ref="B5:E5"/>
    <mergeCell ref="B6: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59948-5F8C-B143-82A1-D9158158D47D}">
  <dimension ref="A1:N18"/>
  <sheetViews>
    <sheetView zoomScale="130" zoomScaleNormal="130" workbookViewId="0">
      <selection activeCell="A3" sqref="A3:A14"/>
    </sheetView>
  </sheetViews>
  <sheetFormatPr baseColWidth="10" defaultRowHeight="16" x14ac:dyDescent="0.2"/>
  <cols>
    <col min="1" max="1" width="25" style="1" customWidth="1"/>
    <col min="2" max="13" width="10.83203125" style="1"/>
    <col min="14" max="14" width="11.6640625" style="1" bestFit="1" customWidth="1"/>
    <col min="15" max="16384" width="10.83203125" style="1"/>
  </cols>
  <sheetData>
    <row r="1" spans="1:14" x14ac:dyDescent="0.2">
      <c r="A1" s="50" t="s">
        <v>60</v>
      </c>
      <c r="B1" s="50"/>
      <c r="C1" s="50"/>
      <c r="D1" s="50"/>
      <c r="E1" s="50"/>
      <c r="F1" s="50"/>
      <c r="G1" s="50"/>
      <c r="H1" s="50"/>
      <c r="I1" s="50"/>
      <c r="J1" s="50"/>
      <c r="K1" s="50"/>
      <c r="L1" s="50"/>
      <c r="M1" s="50"/>
      <c r="N1" s="50"/>
    </row>
    <row r="2" spans="1:14" ht="17" thickBot="1" x14ac:dyDescent="0.25">
      <c r="A2" s="21" t="s">
        <v>24</v>
      </c>
      <c r="B2" s="21" t="s">
        <v>36</v>
      </c>
      <c r="C2" s="21" t="s">
        <v>37</v>
      </c>
      <c r="D2" s="21" t="s">
        <v>39</v>
      </c>
      <c r="E2" s="21" t="s">
        <v>40</v>
      </c>
      <c r="F2" s="21" t="s">
        <v>38</v>
      </c>
      <c r="G2" s="21" t="s">
        <v>41</v>
      </c>
      <c r="H2" s="21" t="s">
        <v>42</v>
      </c>
      <c r="I2" s="21" t="s">
        <v>43</v>
      </c>
      <c r="J2" s="21" t="s">
        <v>44</v>
      </c>
      <c r="K2" s="21" t="s">
        <v>45</v>
      </c>
      <c r="L2" s="21" t="s">
        <v>46</v>
      </c>
      <c r="M2" s="21" t="s">
        <v>35</v>
      </c>
      <c r="N2" s="21" t="s">
        <v>26</v>
      </c>
    </row>
    <row r="3" spans="1:14" ht="17" thickTop="1" x14ac:dyDescent="0.2">
      <c r="A3" s="65" t="s">
        <v>18</v>
      </c>
      <c r="B3" s="4">
        <v>100</v>
      </c>
      <c r="C3" s="4">
        <v>100</v>
      </c>
      <c r="D3" s="4">
        <v>100</v>
      </c>
      <c r="E3" s="4">
        <v>100</v>
      </c>
      <c r="F3" s="4">
        <v>100</v>
      </c>
      <c r="G3" s="4">
        <v>100</v>
      </c>
      <c r="H3" s="4">
        <v>100</v>
      </c>
      <c r="I3" s="4">
        <v>100</v>
      </c>
      <c r="J3" s="4">
        <v>100</v>
      </c>
      <c r="K3" s="4">
        <v>100</v>
      </c>
      <c r="L3" s="4">
        <v>100</v>
      </c>
      <c r="M3" s="4">
        <v>100</v>
      </c>
      <c r="N3" s="4">
        <f>SUM(B3:M3)</f>
        <v>1200</v>
      </c>
    </row>
    <row r="4" spans="1:14" x14ac:dyDescent="0.2">
      <c r="A4" s="65" t="s">
        <v>19</v>
      </c>
      <c r="B4" s="4">
        <v>750</v>
      </c>
      <c r="C4" s="4"/>
      <c r="D4" s="4"/>
      <c r="E4" s="4">
        <v>500</v>
      </c>
      <c r="F4" s="4"/>
      <c r="G4" s="4"/>
      <c r="H4" s="4">
        <v>500</v>
      </c>
      <c r="I4" s="4"/>
      <c r="J4" s="4"/>
      <c r="K4" s="4">
        <v>500</v>
      </c>
      <c r="L4" s="4"/>
      <c r="M4" s="4">
        <v>250</v>
      </c>
      <c r="N4" s="4">
        <f t="shared" ref="N4:N17" si="0">SUM(B4:M4)</f>
        <v>2500</v>
      </c>
    </row>
    <row r="5" spans="1:14" x14ac:dyDescent="0.2">
      <c r="A5" s="65" t="s">
        <v>49</v>
      </c>
      <c r="B5" s="4">
        <v>2500</v>
      </c>
      <c r="C5" s="4">
        <v>5000</v>
      </c>
      <c r="D5" s="4">
        <v>2500</v>
      </c>
      <c r="E5" s="4"/>
      <c r="F5" s="4"/>
      <c r="G5" s="4"/>
      <c r="H5" s="4">
        <v>2500</v>
      </c>
      <c r="I5" s="4">
        <v>5000</v>
      </c>
      <c r="J5" s="4">
        <v>2500</v>
      </c>
      <c r="K5" s="4"/>
      <c r="L5" s="4"/>
      <c r="M5" s="4"/>
      <c r="N5" s="4">
        <f t="shared" si="0"/>
        <v>20000</v>
      </c>
    </row>
    <row r="6" spans="1:14" x14ac:dyDescent="0.2">
      <c r="A6" s="65" t="s">
        <v>27</v>
      </c>
      <c r="B6" s="4">
        <v>2500</v>
      </c>
      <c r="C6" s="4"/>
      <c r="D6" s="4">
        <v>5000</v>
      </c>
      <c r="E6" s="4">
        <v>2500</v>
      </c>
      <c r="F6" s="4"/>
      <c r="G6" s="4"/>
      <c r="H6" s="4">
        <v>2500</v>
      </c>
      <c r="I6" s="4"/>
      <c r="J6" s="4"/>
      <c r="K6" s="4">
        <v>2500</v>
      </c>
      <c r="L6" s="4"/>
      <c r="M6" s="4"/>
      <c r="N6" s="4">
        <f t="shared" si="0"/>
        <v>15000</v>
      </c>
    </row>
    <row r="7" spans="1:14" x14ac:dyDescent="0.2">
      <c r="A7" s="65" t="s">
        <v>28</v>
      </c>
      <c r="B7" s="4"/>
      <c r="C7" s="4">
        <v>5000</v>
      </c>
      <c r="D7" s="4">
        <v>2500</v>
      </c>
      <c r="E7" s="4">
        <v>1000</v>
      </c>
      <c r="F7" s="4">
        <v>1000</v>
      </c>
      <c r="G7" s="4">
        <v>5000</v>
      </c>
      <c r="H7" s="4">
        <v>2000</v>
      </c>
      <c r="I7" s="4">
        <v>2500</v>
      </c>
      <c r="J7" s="4">
        <v>5000</v>
      </c>
      <c r="K7" s="4"/>
      <c r="L7" s="4">
        <v>1000</v>
      </c>
      <c r="M7" s="4"/>
      <c r="N7" s="4">
        <f t="shared" si="0"/>
        <v>25000</v>
      </c>
    </row>
    <row r="8" spans="1:14" x14ac:dyDescent="0.2">
      <c r="A8" s="65" t="s">
        <v>29</v>
      </c>
      <c r="B8" s="4">
        <v>250</v>
      </c>
      <c r="C8" s="4"/>
      <c r="D8" s="4"/>
      <c r="E8" s="4"/>
      <c r="F8" s="4">
        <v>1000</v>
      </c>
      <c r="G8" s="4"/>
      <c r="H8" s="4">
        <v>250</v>
      </c>
      <c r="I8" s="4"/>
      <c r="J8" s="4"/>
      <c r="K8" s="4"/>
      <c r="L8" s="4"/>
      <c r="M8" s="4"/>
      <c r="N8" s="4">
        <f t="shared" si="0"/>
        <v>1500</v>
      </c>
    </row>
    <row r="9" spans="1:14" x14ac:dyDescent="0.2">
      <c r="A9" s="65" t="s">
        <v>34</v>
      </c>
      <c r="B9" s="4">
        <v>1250</v>
      </c>
      <c r="C9" s="4"/>
      <c r="D9" s="4"/>
      <c r="E9" s="4"/>
      <c r="F9" s="4"/>
      <c r="G9" s="4">
        <v>1250</v>
      </c>
      <c r="H9" s="4"/>
      <c r="I9" s="4"/>
      <c r="J9" s="4"/>
      <c r="K9" s="4">
        <v>1000</v>
      </c>
      <c r="L9" s="4"/>
      <c r="M9" s="4"/>
      <c r="N9" s="4">
        <f t="shared" si="0"/>
        <v>3500</v>
      </c>
    </row>
    <row r="10" spans="1:14" x14ac:dyDescent="0.2">
      <c r="A10" s="65" t="s">
        <v>30</v>
      </c>
      <c r="B10" s="4">
        <v>500</v>
      </c>
      <c r="C10" s="4"/>
      <c r="D10" s="4">
        <v>500</v>
      </c>
      <c r="E10" s="4">
        <v>500</v>
      </c>
      <c r="F10" s="4"/>
      <c r="G10" s="4"/>
      <c r="H10" s="4"/>
      <c r="I10" s="4"/>
      <c r="J10" s="4"/>
      <c r="K10" s="4"/>
      <c r="L10" s="4"/>
      <c r="M10" s="4"/>
      <c r="N10" s="4">
        <f t="shared" si="0"/>
        <v>1500</v>
      </c>
    </row>
    <row r="11" spans="1:14" x14ac:dyDescent="0.2">
      <c r="A11" s="65" t="s">
        <v>31</v>
      </c>
      <c r="B11" s="4"/>
      <c r="C11" s="4">
        <v>2500</v>
      </c>
      <c r="D11" s="4"/>
      <c r="E11" s="4">
        <v>7500</v>
      </c>
      <c r="F11" s="4"/>
      <c r="G11" s="4"/>
      <c r="H11" s="4"/>
      <c r="I11" s="4"/>
      <c r="J11" s="4">
        <v>2500</v>
      </c>
      <c r="K11" s="4"/>
      <c r="L11" s="4"/>
      <c r="M11" s="4"/>
      <c r="N11" s="4">
        <f t="shared" si="0"/>
        <v>12500</v>
      </c>
    </row>
    <row r="12" spans="1:14" x14ac:dyDescent="0.2">
      <c r="A12" s="65" t="s">
        <v>33</v>
      </c>
      <c r="B12" s="4"/>
      <c r="C12" s="4"/>
      <c r="D12" s="4"/>
      <c r="E12" s="4">
        <v>1250</v>
      </c>
      <c r="F12" s="4"/>
      <c r="G12" s="4"/>
      <c r="H12" s="4"/>
      <c r="I12" s="4"/>
      <c r="J12" s="4"/>
      <c r="K12" s="4">
        <v>1250</v>
      </c>
      <c r="L12" s="4"/>
      <c r="M12" s="4"/>
      <c r="N12" s="4">
        <f t="shared" si="0"/>
        <v>2500</v>
      </c>
    </row>
    <row r="13" spans="1:14" x14ac:dyDescent="0.2">
      <c r="A13" s="65" t="s">
        <v>32</v>
      </c>
      <c r="B13" s="4">
        <v>1000</v>
      </c>
      <c r="C13" s="4">
        <v>1000</v>
      </c>
      <c r="D13" s="4">
        <v>1000</v>
      </c>
      <c r="E13" s="4">
        <v>1000</v>
      </c>
      <c r="F13" s="4"/>
      <c r="G13" s="4">
        <v>1000</v>
      </c>
      <c r="H13" s="4">
        <v>1000</v>
      </c>
      <c r="I13" s="4">
        <v>1000</v>
      </c>
      <c r="J13" s="4">
        <v>1000</v>
      </c>
      <c r="K13" s="4">
        <v>1000</v>
      </c>
      <c r="L13" s="4"/>
      <c r="M13" s="4">
        <v>1000</v>
      </c>
      <c r="N13" s="4">
        <f t="shared" si="0"/>
        <v>10000</v>
      </c>
    </row>
    <row r="14" spans="1:14" x14ac:dyDescent="0.2">
      <c r="A14" s="65" t="s">
        <v>47</v>
      </c>
      <c r="B14" s="4">
        <v>2380</v>
      </c>
      <c r="C14" s="4">
        <v>2380</v>
      </c>
      <c r="D14" s="4">
        <v>2380</v>
      </c>
      <c r="E14" s="4">
        <v>2380</v>
      </c>
      <c r="F14" s="4">
        <v>2380</v>
      </c>
      <c r="G14" s="4">
        <v>2380</v>
      </c>
      <c r="H14" s="4">
        <v>2380</v>
      </c>
      <c r="I14" s="4">
        <v>2380</v>
      </c>
      <c r="J14" s="4">
        <v>2380</v>
      </c>
      <c r="K14" s="4">
        <v>2380</v>
      </c>
      <c r="L14" s="4">
        <v>2380</v>
      </c>
      <c r="M14" s="4">
        <v>2380</v>
      </c>
      <c r="N14" s="4">
        <f t="shared" si="0"/>
        <v>28560</v>
      </c>
    </row>
    <row r="15" spans="1:14" x14ac:dyDescent="0.2">
      <c r="B15" s="4"/>
      <c r="C15" s="4"/>
      <c r="D15" s="4"/>
      <c r="E15" s="4"/>
      <c r="F15" s="4"/>
      <c r="G15" s="4"/>
      <c r="H15" s="4"/>
      <c r="I15" s="4"/>
      <c r="J15" s="4"/>
      <c r="K15" s="4"/>
      <c r="L15" s="4"/>
      <c r="M15" s="4"/>
      <c r="N15" s="4">
        <f t="shared" si="0"/>
        <v>0</v>
      </c>
    </row>
    <row r="16" spans="1:14" x14ac:dyDescent="0.2">
      <c r="B16" s="4"/>
      <c r="C16" s="4"/>
      <c r="D16" s="4"/>
      <c r="E16" s="4"/>
      <c r="F16" s="4"/>
      <c r="G16" s="4"/>
      <c r="H16" s="4"/>
      <c r="I16" s="4"/>
      <c r="J16" s="4"/>
      <c r="K16" s="4"/>
      <c r="L16" s="4"/>
      <c r="M16" s="4"/>
      <c r="N16" s="4">
        <f t="shared" si="0"/>
        <v>0</v>
      </c>
    </row>
    <row r="17" spans="2:14" ht="17" thickBot="1" x14ac:dyDescent="0.25">
      <c r="B17" s="4"/>
      <c r="C17" s="4"/>
      <c r="D17" s="4"/>
      <c r="E17" s="4"/>
      <c r="F17" s="4"/>
      <c r="G17" s="4"/>
      <c r="H17" s="4"/>
      <c r="I17" s="4"/>
      <c r="J17" s="4"/>
      <c r="K17" s="4"/>
      <c r="L17" s="4"/>
      <c r="M17" s="4"/>
      <c r="N17" s="22">
        <f t="shared" si="0"/>
        <v>0</v>
      </c>
    </row>
    <row r="18" spans="2:14" ht="17" thickTop="1" x14ac:dyDescent="0.2">
      <c r="B18" s="4"/>
      <c r="C18" s="4"/>
      <c r="D18" s="4"/>
      <c r="E18" s="4"/>
      <c r="F18" s="4"/>
      <c r="G18" s="4"/>
      <c r="H18" s="4"/>
      <c r="I18" s="4"/>
      <c r="J18" s="4"/>
      <c r="K18" s="4"/>
      <c r="L18" s="4"/>
      <c r="M18" s="11" t="s">
        <v>8</v>
      </c>
      <c r="N18" s="4">
        <f>SUM(N3:N17)</f>
        <v>123760</v>
      </c>
    </row>
  </sheetData>
  <mergeCells count="1">
    <mergeCell ref="A1:N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F6BF0-0802-3C42-B5DE-B4A792855661}">
  <dimension ref="A1:AN19"/>
  <sheetViews>
    <sheetView zoomScale="130" zoomScaleNormal="130" workbookViewId="0">
      <selection activeCell="AJ24" sqref="AJ24"/>
    </sheetView>
  </sheetViews>
  <sheetFormatPr baseColWidth="10" defaultRowHeight="16" x14ac:dyDescent="0.2"/>
  <cols>
    <col min="1" max="1" width="20" style="25" bestFit="1" customWidth="1"/>
    <col min="2" max="2" width="11" style="25" bestFit="1" customWidth="1"/>
    <col min="3" max="4" width="10.83203125" style="25"/>
    <col min="5" max="5" width="11" style="25" bestFit="1" customWidth="1"/>
    <col min="6" max="7" width="10.83203125" style="25"/>
    <col min="8" max="8" width="11" style="25" bestFit="1" customWidth="1"/>
    <col min="9" max="10" width="10.83203125" style="25"/>
    <col min="11" max="11" width="11" style="25" bestFit="1" customWidth="1"/>
    <col min="12" max="13" width="10.83203125" style="25"/>
    <col min="14" max="14" width="11" style="25" bestFit="1" customWidth="1"/>
    <col min="15" max="16" width="10.83203125" style="25"/>
    <col min="17" max="17" width="11" style="25" bestFit="1" customWidth="1"/>
    <col min="18" max="19" width="10.83203125" style="25"/>
    <col min="20" max="20" width="11" style="25" bestFit="1" customWidth="1"/>
    <col min="21" max="22" width="10.83203125" style="25"/>
    <col min="23" max="23" width="11" style="25" bestFit="1" customWidth="1"/>
    <col min="24" max="25" width="10.83203125" style="25"/>
    <col min="26" max="26" width="11" style="25" bestFit="1" customWidth="1"/>
    <col min="27" max="28" width="10.83203125" style="25"/>
    <col min="29" max="29" width="11" style="25" bestFit="1" customWidth="1"/>
    <col min="30" max="31" width="10.83203125" style="25"/>
    <col min="32" max="32" width="11" style="25" bestFit="1" customWidth="1"/>
    <col min="33" max="34" width="10.83203125" style="25"/>
    <col min="35" max="35" width="11" style="25" bestFit="1" customWidth="1"/>
    <col min="36" max="37" width="10.83203125" style="25"/>
    <col min="38" max="38" width="12" style="25" bestFit="1" customWidth="1"/>
    <col min="39" max="16384" width="10.83203125" style="25"/>
  </cols>
  <sheetData>
    <row r="1" spans="1:40" x14ac:dyDescent="0.2">
      <c r="A1" s="28"/>
      <c r="B1" s="51" t="s">
        <v>65</v>
      </c>
      <c r="C1" s="52"/>
      <c r="D1" s="53"/>
      <c r="E1" s="54" t="s">
        <v>66</v>
      </c>
      <c r="F1" s="55"/>
      <c r="G1" s="56"/>
      <c r="H1" s="51" t="s">
        <v>67</v>
      </c>
      <c r="I1" s="52"/>
      <c r="J1" s="53"/>
      <c r="K1" s="54" t="s">
        <v>69</v>
      </c>
      <c r="L1" s="55"/>
      <c r="M1" s="56"/>
      <c r="N1" s="51" t="s">
        <v>38</v>
      </c>
      <c r="O1" s="52"/>
      <c r="P1" s="53"/>
      <c r="Q1" s="54" t="s">
        <v>70</v>
      </c>
      <c r="R1" s="55"/>
      <c r="S1" s="56"/>
      <c r="T1" s="51" t="s">
        <v>71</v>
      </c>
      <c r="U1" s="52"/>
      <c r="V1" s="53"/>
      <c r="W1" s="54" t="s">
        <v>72</v>
      </c>
      <c r="X1" s="55"/>
      <c r="Y1" s="56"/>
      <c r="Z1" s="51" t="s">
        <v>73</v>
      </c>
      <c r="AA1" s="52"/>
      <c r="AB1" s="53"/>
      <c r="AC1" s="54" t="s">
        <v>74</v>
      </c>
      <c r="AD1" s="55"/>
      <c r="AE1" s="56"/>
      <c r="AF1" s="51" t="s">
        <v>75</v>
      </c>
      <c r="AG1" s="52"/>
      <c r="AH1" s="53"/>
      <c r="AI1" s="54" t="s">
        <v>76</v>
      </c>
      <c r="AJ1" s="55"/>
      <c r="AK1" s="55"/>
      <c r="AL1" s="51" t="s">
        <v>77</v>
      </c>
      <c r="AM1" s="52"/>
      <c r="AN1" s="53"/>
    </row>
    <row r="2" spans="1:40" s="27" customFormat="1" ht="17" thickBot="1" x14ac:dyDescent="0.25">
      <c r="A2" s="26" t="s">
        <v>24</v>
      </c>
      <c r="B2" s="29" t="s">
        <v>68</v>
      </c>
      <c r="C2" s="24" t="s">
        <v>63</v>
      </c>
      <c r="D2" s="30" t="s">
        <v>64</v>
      </c>
      <c r="E2" s="29" t="s">
        <v>68</v>
      </c>
      <c r="F2" s="24" t="s">
        <v>63</v>
      </c>
      <c r="G2" s="30" t="s">
        <v>64</v>
      </c>
      <c r="H2" s="29" t="s">
        <v>68</v>
      </c>
      <c r="I2" s="24" t="s">
        <v>63</v>
      </c>
      <c r="J2" s="30" t="s">
        <v>64</v>
      </c>
      <c r="K2" s="29" t="s">
        <v>68</v>
      </c>
      <c r="L2" s="24" t="s">
        <v>63</v>
      </c>
      <c r="M2" s="30" t="s">
        <v>64</v>
      </c>
      <c r="N2" s="29" t="s">
        <v>68</v>
      </c>
      <c r="O2" s="24" t="s">
        <v>63</v>
      </c>
      <c r="P2" s="30" t="s">
        <v>64</v>
      </c>
      <c r="Q2" s="29" t="s">
        <v>68</v>
      </c>
      <c r="R2" s="24" t="s">
        <v>63</v>
      </c>
      <c r="S2" s="30" t="s">
        <v>64</v>
      </c>
      <c r="T2" s="29" t="s">
        <v>68</v>
      </c>
      <c r="U2" s="24" t="s">
        <v>63</v>
      </c>
      <c r="V2" s="30" t="s">
        <v>64</v>
      </c>
      <c r="W2" s="29" t="s">
        <v>68</v>
      </c>
      <c r="X2" s="24" t="s">
        <v>63</v>
      </c>
      <c r="Y2" s="30" t="s">
        <v>64</v>
      </c>
      <c r="Z2" s="29" t="s">
        <v>68</v>
      </c>
      <c r="AA2" s="24" t="s">
        <v>63</v>
      </c>
      <c r="AB2" s="30" t="s">
        <v>64</v>
      </c>
      <c r="AC2" s="29" t="s">
        <v>68</v>
      </c>
      <c r="AD2" s="24" t="s">
        <v>63</v>
      </c>
      <c r="AE2" s="30" t="s">
        <v>64</v>
      </c>
      <c r="AF2" s="29" t="s">
        <v>68</v>
      </c>
      <c r="AG2" s="24" t="s">
        <v>63</v>
      </c>
      <c r="AH2" s="30" t="s">
        <v>64</v>
      </c>
      <c r="AI2" s="29" t="s">
        <v>68</v>
      </c>
      <c r="AJ2" s="24" t="s">
        <v>63</v>
      </c>
      <c r="AK2" s="24" t="s">
        <v>64</v>
      </c>
      <c r="AL2" s="29" t="s">
        <v>68</v>
      </c>
      <c r="AM2" s="24" t="s">
        <v>63</v>
      </c>
      <c r="AN2" s="38" t="s">
        <v>64</v>
      </c>
    </row>
    <row r="3" spans="1:40" ht="17" thickTop="1" x14ac:dyDescent="0.2">
      <c r="A3" s="25" t="s">
        <v>18</v>
      </c>
      <c r="B3" s="31">
        <v>100</v>
      </c>
      <c r="C3" s="32">
        <v>75</v>
      </c>
      <c r="D3" s="33">
        <f>SUM(B3-C3)</f>
        <v>25</v>
      </c>
      <c r="E3" s="111">
        <v>100</v>
      </c>
      <c r="F3" s="112"/>
      <c r="G3" s="113">
        <f>SUM(E3-F3)</f>
        <v>100</v>
      </c>
      <c r="H3" s="111">
        <v>100</v>
      </c>
      <c r="I3" s="112"/>
      <c r="J3" s="113">
        <f>SUM(H3-I3)</f>
        <v>100</v>
      </c>
      <c r="K3" s="111">
        <v>100</v>
      </c>
      <c r="L3" s="112"/>
      <c r="M3" s="113">
        <f>SUM(K3-L3)</f>
        <v>100</v>
      </c>
      <c r="N3" s="111">
        <v>100</v>
      </c>
      <c r="O3" s="112"/>
      <c r="P3" s="113">
        <f>SUM(N3-O3)</f>
        <v>100</v>
      </c>
      <c r="Q3" s="111">
        <v>100</v>
      </c>
      <c r="R3" s="112"/>
      <c r="S3" s="113">
        <f>SUM(Q3-R3)</f>
        <v>100</v>
      </c>
      <c r="T3" s="111">
        <v>100</v>
      </c>
      <c r="U3" s="112"/>
      <c r="V3" s="113">
        <f>SUM(T3-U3)</f>
        <v>100</v>
      </c>
      <c r="W3" s="111">
        <v>100</v>
      </c>
      <c r="X3" s="112"/>
      <c r="Y3" s="113">
        <f>SUM(W3-X3)</f>
        <v>100</v>
      </c>
      <c r="Z3" s="111">
        <v>100</v>
      </c>
      <c r="AA3" s="112"/>
      <c r="AB3" s="113">
        <f>SUM(Z3-AA3)</f>
        <v>100</v>
      </c>
      <c r="AC3" s="111">
        <v>100</v>
      </c>
      <c r="AD3" s="112"/>
      <c r="AE3" s="113">
        <f>SUM(AC3-AD3)</f>
        <v>100</v>
      </c>
      <c r="AF3" s="111">
        <v>100</v>
      </c>
      <c r="AG3" s="112"/>
      <c r="AH3" s="113">
        <f>SUM(AF3-AG3)</f>
        <v>100</v>
      </c>
      <c r="AI3" s="111">
        <v>100</v>
      </c>
      <c r="AJ3" s="112"/>
      <c r="AK3" s="113">
        <f>SUM(AI3-AJ3)</f>
        <v>100</v>
      </c>
      <c r="AL3" s="111">
        <f>SUM(B3:AI3)</f>
        <v>2300</v>
      </c>
      <c r="AM3" s="112"/>
      <c r="AN3" s="113">
        <f>SUM(AL3-AM3)</f>
        <v>2300</v>
      </c>
    </row>
    <row r="4" spans="1:40" x14ac:dyDescent="0.2">
      <c r="A4" s="25" t="s">
        <v>19</v>
      </c>
      <c r="B4" s="31">
        <v>750</v>
      </c>
      <c r="C4" s="32">
        <v>745</v>
      </c>
      <c r="D4" s="33">
        <f t="shared" ref="D4:D14" si="0">SUM(B4-C4)</f>
        <v>5</v>
      </c>
      <c r="E4" s="111">
        <v>0</v>
      </c>
      <c r="F4" s="112"/>
      <c r="G4" s="113">
        <f t="shared" ref="G4:G14" si="1">SUM(E4-F4)</f>
        <v>0</v>
      </c>
      <c r="H4" s="111">
        <v>0</v>
      </c>
      <c r="I4" s="112"/>
      <c r="J4" s="113">
        <f t="shared" ref="J4:J14" si="2">SUM(H4-I4)</f>
        <v>0</v>
      </c>
      <c r="K4" s="111">
        <v>500</v>
      </c>
      <c r="L4" s="112"/>
      <c r="M4" s="113">
        <f t="shared" ref="M4:M14" si="3">SUM(K4-L4)</f>
        <v>500</v>
      </c>
      <c r="N4" s="111">
        <v>0</v>
      </c>
      <c r="O4" s="112"/>
      <c r="P4" s="113">
        <f t="shared" ref="P4:P14" si="4">SUM(N4-O4)</f>
        <v>0</v>
      </c>
      <c r="Q4" s="111">
        <v>0</v>
      </c>
      <c r="R4" s="112"/>
      <c r="S4" s="113">
        <f t="shared" ref="S4:S14" si="5">SUM(Q4-R4)</f>
        <v>0</v>
      </c>
      <c r="T4" s="111">
        <v>500</v>
      </c>
      <c r="U4" s="112"/>
      <c r="V4" s="113">
        <f t="shared" ref="V4:V14" si="6">SUM(T4-U4)</f>
        <v>500</v>
      </c>
      <c r="W4" s="111">
        <v>0</v>
      </c>
      <c r="X4" s="112"/>
      <c r="Y4" s="113">
        <f t="shared" ref="Y4:Y14" si="7">SUM(W4-X4)</f>
        <v>0</v>
      </c>
      <c r="Z4" s="111">
        <v>0</v>
      </c>
      <c r="AA4" s="112"/>
      <c r="AB4" s="113">
        <f t="shared" ref="AB4:AB14" si="8">SUM(Z4-AA4)</f>
        <v>0</v>
      </c>
      <c r="AC4" s="111">
        <v>500</v>
      </c>
      <c r="AD4" s="112"/>
      <c r="AE4" s="113">
        <f t="shared" ref="AE4:AE14" si="9">SUM(AC4-AD4)</f>
        <v>500</v>
      </c>
      <c r="AF4" s="111">
        <v>0</v>
      </c>
      <c r="AG4" s="112"/>
      <c r="AH4" s="113">
        <f t="shared" ref="AH4:AH14" si="10">SUM(AF4-AG4)</f>
        <v>0</v>
      </c>
      <c r="AI4" s="111">
        <v>250</v>
      </c>
      <c r="AJ4" s="112"/>
      <c r="AK4" s="113">
        <f t="shared" ref="AK4:AK14" si="11">SUM(AI4-AJ4)</f>
        <v>250</v>
      </c>
      <c r="AL4" s="111">
        <f t="shared" ref="AL4:AL17" si="12">SUM(B4:AI4)</f>
        <v>4750</v>
      </c>
      <c r="AM4" s="112"/>
      <c r="AN4" s="113">
        <f t="shared" ref="AN4:AN17" si="13">SUM(AL4-AM4)</f>
        <v>4750</v>
      </c>
    </row>
    <row r="5" spans="1:40" x14ac:dyDescent="0.2">
      <c r="A5" s="25" t="s">
        <v>49</v>
      </c>
      <c r="B5" s="31">
        <v>2500</v>
      </c>
      <c r="C5" s="32">
        <v>2600</v>
      </c>
      <c r="D5" s="34">
        <f t="shared" si="0"/>
        <v>-100</v>
      </c>
      <c r="E5" s="111">
        <v>5000</v>
      </c>
      <c r="F5" s="112"/>
      <c r="G5" s="113">
        <f t="shared" si="1"/>
        <v>5000</v>
      </c>
      <c r="H5" s="111">
        <v>2500</v>
      </c>
      <c r="I5" s="112"/>
      <c r="J5" s="113">
        <f t="shared" si="2"/>
        <v>2500</v>
      </c>
      <c r="K5" s="111">
        <v>0</v>
      </c>
      <c r="L5" s="112"/>
      <c r="M5" s="113">
        <f t="shared" si="3"/>
        <v>0</v>
      </c>
      <c r="N5" s="111">
        <v>0</v>
      </c>
      <c r="O5" s="112"/>
      <c r="P5" s="113">
        <f t="shared" si="4"/>
        <v>0</v>
      </c>
      <c r="Q5" s="111">
        <v>0</v>
      </c>
      <c r="R5" s="112"/>
      <c r="S5" s="113">
        <f t="shared" si="5"/>
        <v>0</v>
      </c>
      <c r="T5" s="111">
        <v>2500</v>
      </c>
      <c r="U5" s="112"/>
      <c r="V5" s="113">
        <f t="shared" si="6"/>
        <v>2500</v>
      </c>
      <c r="W5" s="111">
        <v>5000</v>
      </c>
      <c r="X5" s="112"/>
      <c r="Y5" s="113">
        <f t="shared" si="7"/>
        <v>5000</v>
      </c>
      <c r="Z5" s="111">
        <v>2500</v>
      </c>
      <c r="AA5" s="112"/>
      <c r="AB5" s="113">
        <f t="shared" si="8"/>
        <v>2500</v>
      </c>
      <c r="AC5" s="111">
        <v>0</v>
      </c>
      <c r="AD5" s="112"/>
      <c r="AE5" s="113">
        <f t="shared" si="9"/>
        <v>0</v>
      </c>
      <c r="AF5" s="111">
        <v>0</v>
      </c>
      <c r="AG5" s="112"/>
      <c r="AH5" s="113">
        <f t="shared" si="10"/>
        <v>0</v>
      </c>
      <c r="AI5" s="111">
        <v>0</v>
      </c>
      <c r="AJ5" s="112"/>
      <c r="AK5" s="113">
        <f t="shared" si="11"/>
        <v>0</v>
      </c>
      <c r="AL5" s="111">
        <f t="shared" si="12"/>
        <v>40000</v>
      </c>
      <c r="AM5" s="112"/>
      <c r="AN5" s="113">
        <f t="shared" si="13"/>
        <v>40000</v>
      </c>
    </row>
    <row r="6" spans="1:40" x14ac:dyDescent="0.2">
      <c r="A6" s="25" t="s">
        <v>27</v>
      </c>
      <c r="B6" s="31">
        <v>2500</v>
      </c>
      <c r="C6" s="32">
        <v>2300</v>
      </c>
      <c r="D6" s="33">
        <f t="shared" si="0"/>
        <v>200</v>
      </c>
      <c r="E6" s="111">
        <v>0</v>
      </c>
      <c r="F6" s="112"/>
      <c r="G6" s="113">
        <f t="shared" si="1"/>
        <v>0</v>
      </c>
      <c r="H6" s="111">
        <v>5000</v>
      </c>
      <c r="I6" s="112"/>
      <c r="J6" s="113">
        <f t="shared" si="2"/>
        <v>5000</v>
      </c>
      <c r="K6" s="111">
        <v>2500</v>
      </c>
      <c r="L6" s="112"/>
      <c r="M6" s="113">
        <f t="shared" si="3"/>
        <v>2500</v>
      </c>
      <c r="N6" s="111">
        <v>0</v>
      </c>
      <c r="O6" s="112"/>
      <c r="P6" s="113">
        <f t="shared" si="4"/>
        <v>0</v>
      </c>
      <c r="Q6" s="111">
        <v>0</v>
      </c>
      <c r="R6" s="112"/>
      <c r="S6" s="113">
        <f t="shared" si="5"/>
        <v>0</v>
      </c>
      <c r="T6" s="111">
        <v>2500</v>
      </c>
      <c r="U6" s="112"/>
      <c r="V6" s="113">
        <f t="shared" si="6"/>
        <v>2500</v>
      </c>
      <c r="W6" s="111">
        <v>0</v>
      </c>
      <c r="X6" s="112"/>
      <c r="Y6" s="113">
        <f t="shared" si="7"/>
        <v>0</v>
      </c>
      <c r="Z6" s="111">
        <v>0</v>
      </c>
      <c r="AA6" s="112"/>
      <c r="AB6" s="113">
        <f t="shared" si="8"/>
        <v>0</v>
      </c>
      <c r="AC6" s="111">
        <v>2500</v>
      </c>
      <c r="AD6" s="112"/>
      <c r="AE6" s="113">
        <f t="shared" si="9"/>
        <v>2500</v>
      </c>
      <c r="AF6" s="111">
        <v>0</v>
      </c>
      <c r="AG6" s="112"/>
      <c r="AH6" s="113">
        <f t="shared" si="10"/>
        <v>0</v>
      </c>
      <c r="AI6" s="111">
        <v>0</v>
      </c>
      <c r="AJ6" s="112"/>
      <c r="AK6" s="113">
        <f t="shared" si="11"/>
        <v>0</v>
      </c>
      <c r="AL6" s="111">
        <f t="shared" si="12"/>
        <v>30000</v>
      </c>
      <c r="AM6" s="112"/>
      <c r="AN6" s="113">
        <f t="shared" si="13"/>
        <v>30000</v>
      </c>
    </row>
    <row r="7" spans="1:40" x14ac:dyDescent="0.2">
      <c r="A7" s="25" t="s">
        <v>28</v>
      </c>
      <c r="B7" s="31">
        <v>0</v>
      </c>
      <c r="C7" s="32">
        <v>1500</v>
      </c>
      <c r="D7" s="34">
        <f t="shared" si="0"/>
        <v>-1500</v>
      </c>
      <c r="E7" s="111">
        <v>5000</v>
      </c>
      <c r="F7" s="112"/>
      <c r="G7" s="113">
        <f t="shared" si="1"/>
        <v>5000</v>
      </c>
      <c r="H7" s="111">
        <v>2500</v>
      </c>
      <c r="I7" s="112"/>
      <c r="J7" s="113">
        <f t="shared" si="2"/>
        <v>2500</v>
      </c>
      <c r="K7" s="111">
        <v>1000</v>
      </c>
      <c r="L7" s="112"/>
      <c r="M7" s="113">
        <f t="shared" si="3"/>
        <v>1000</v>
      </c>
      <c r="N7" s="111">
        <v>1000</v>
      </c>
      <c r="O7" s="112"/>
      <c r="P7" s="113">
        <f t="shared" si="4"/>
        <v>1000</v>
      </c>
      <c r="Q7" s="111">
        <v>5000</v>
      </c>
      <c r="R7" s="112"/>
      <c r="S7" s="113">
        <f t="shared" si="5"/>
        <v>5000</v>
      </c>
      <c r="T7" s="111">
        <v>2000</v>
      </c>
      <c r="U7" s="112"/>
      <c r="V7" s="113">
        <f t="shared" si="6"/>
        <v>2000</v>
      </c>
      <c r="W7" s="111">
        <v>2500</v>
      </c>
      <c r="X7" s="112"/>
      <c r="Y7" s="113">
        <f t="shared" si="7"/>
        <v>2500</v>
      </c>
      <c r="Z7" s="111">
        <v>5000</v>
      </c>
      <c r="AA7" s="112"/>
      <c r="AB7" s="113">
        <f t="shared" si="8"/>
        <v>5000</v>
      </c>
      <c r="AC7" s="111">
        <v>0</v>
      </c>
      <c r="AD7" s="112"/>
      <c r="AE7" s="113">
        <f t="shared" si="9"/>
        <v>0</v>
      </c>
      <c r="AF7" s="111">
        <v>1000</v>
      </c>
      <c r="AG7" s="112"/>
      <c r="AH7" s="113">
        <f t="shared" si="10"/>
        <v>1000</v>
      </c>
      <c r="AI7" s="111">
        <v>0</v>
      </c>
      <c r="AJ7" s="112"/>
      <c r="AK7" s="113">
        <f t="shared" si="11"/>
        <v>0</v>
      </c>
      <c r="AL7" s="111">
        <f t="shared" si="12"/>
        <v>50000</v>
      </c>
      <c r="AM7" s="112"/>
      <c r="AN7" s="113">
        <f t="shared" si="13"/>
        <v>50000</v>
      </c>
    </row>
    <row r="8" spans="1:40" x14ac:dyDescent="0.2">
      <c r="A8" s="25" t="s">
        <v>29</v>
      </c>
      <c r="B8" s="31">
        <v>250</v>
      </c>
      <c r="C8" s="32">
        <v>0</v>
      </c>
      <c r="D8" s="33">
        <f t="shared" si="0"/>
        <v>250</v>
      </c>
      <c r="E8" s="111">
        <v>0</v>
      </c>
      <c r="F8" s="112"/>
      <c r="G8" s="113">
        <f t="shared" si="1"/>
        <v>0</v>
      </c>
      <c r="H8" s="111">
        <v>0</v>
      </c>
      <c r="I8" s="112"/>
      <c r="J8" s="113">
        <f t="shared" si="2"/>
        <v>0</v>
      </c>
      <c r="K8" s="111">
        <v>0</v>
      </c>
      <c r="L8" s="112"/>
      <c r="M8" s="113">
        <f t="shared" si="3"/>
        <v>0</v>
      </c>
      <c r="N8" s="111">
        <v>1000</v>
      </c>
      <c r="O8" s="112"/>
      <c r="P8" s="113">
        <f t="shared" si="4"/>
        <v>1000</v>
      </c>
      <c r="Q8" s="111">
        <v>0</v>
      </c>
      <c r="R8" s="112"/>
      <c r="S8" s="113">
        <f t="shared" si="5"/>
        <v>0</v>
      </c>
      <c r="T8" s="111">
        <v>250</v>
      </c>
      <c r="U8" s="112"/>
      <c r="V8" s="113">
        <f t="shared" si="6"/>
        <v>250</v>
      </c>
      <c r="W8" s="111">
        <v>0</v>
      </c>
      <c r="X8" s="112"/>
      <c r="Y8" s="113">
        <f t="shared" si="7"/>
        <v>0</v>
      </c>
      <c r="Z8" s="111">
        <v>0</v>
      </c>
      <c r="AA8" s="112"/>
      <c r="AB8" s="113">
        <f t="shared" si="8"/>
        <v>0</v>
      </c>
      <c r="AC8" s="111">
        <v>0</v>
      </c>
      <c r="AD8" s="112"/>
      <c r="AE8" s="113">
        <f t="shared" si="9"/>
        <v>0</v>
      </c>
      <c r="AF8" s="111">
        <v>0</v>
      </c>
      <c r="AG8" s="112"/>
      <c r="AH8" s="113">
        <f t="shared" si="10"/>
        <v>0</v>
      </c>
      <c r="AI8" s="111">
        <v>0</v>
      </c>
      <c r="AJ8" s="112"/>
      <c r="AK8" s="113">
        <f t="shared" si="11"/>
        <v>0</v>
      </c>
      <c r="AL8" s="111">
        <f t="shared" si="12"/>
        <v>3000</v>
      </c>
      <c r="AM8" s="112"/>
      <c r="AN8" s="113">
        <f t="shared" si="13"/>
        <v>3000</v>
      </c>
    </row>
    <row r="9" spans="1:40" x14ac:dyDescent="0.2">
      <c r="A9" s="25" t="s">
        <v>34</v>
      </c>
      <c r="B9" s="31">
        <v>1250</v>
      </c>
      <c r="C9" s="32">
        <v>1250</v>
      </c>
      <c r="D9" s="33">
        <f t="shared" si="0"/>
        <v>0</v>
      </c>
      <c r="E9" s="111">
        <v>0</v>
      </c>
      <c r="F9" s="112"/>
      <c r="G9" s="113">
        <f t="shared" si="1"/>
        <v>0</v>
      </c>
      <c r="H9" s="111">
        <v>0</v>
      </c>
      <c r="I9" s="112"/>
      <c r="J9" s="113">
        <f t="shared" si="2"/>
        <v>0</v>
      </c>
      <c r="K9" s="111">
        <v>0</v>
      </c>
      <c r="L9" s="112"/>
      <c r="M9" s="113">
        <f t="shared" si="3"/>
        <v>0</v>
      </c>
      <c r="N9" s="111">
        <v>0</v>
      </c>
      <c r="O9" s="112"/>
      <c r="P9" s="113">
        <f t="shared" si="4"/>
        <v>0</v>
      </c>
      <c r="Q9" s="111">
        <v>1250</v>
      </c>
      <c r="R9" s="112"/>
      <c r="S9" s="113">
        <f t="shared" si="5"/>
        <v>1250</v>
      </c>
      <c r="T9" s="111">
        <v>0</v>
      </c>
      <c r="U9" s="112"/>
      <c r="V9" s="113">
        <f t="shared" si="6"/>
        <v>0</v>
      </c>
      <c r="W9" s="111">
        <v>0</v>
      </c>
      <c r="X9" s="112"/>
      <c r="Y9" s="113">
        <f t="shared" si="7"/>
        <v>0</v>
      </c>
      <c r="Z9" s="111">
        <v>0</v>
      </c>
      <c r="AA9" s="112"/>
      <c r="AB9" s="113">
        <f t="shared" si="8"/>
        <v>0</v>
      </c>
      <c r="AC9" s="111">
        <v>1000</v>
      </c>
      <c r="AD9" s="112"/>
      <c r="AE9" s="113">
        <f t="shared" si="9"/>
        <v>1000</v>
      </c>
      <c r="AF9" s="111">
        <v>0</v>
      </c>
      <c r="AG9" s="112"/>
      <c r="AH9" s="113">
        <f t="shared" si="10"/>
        <v>0</v>
      </c>
      <c r="AI9" s="111">
        <v>0</v>
      </c>
      <c r="AJ9" s="112"/>
      <c r="AK9" s="113">
        <f t="shared" si="11"/>
        <v>0</v>
      </c>
      <c r="AL9" s="111">
        <f t="shared" si="12"/>
        <v>7000</v>
      </c>
      <c r="AM9" s="112"/>
      <c r="AN9" s="113">
        <f t="shared" si="13"/>
        <v>7000</v>
      </c>
    </row>
    <row r="10" spans="1:40" x14ac:dyDescent="0.2">
      <c r="A10" s="25" t="s">
        <v>30</v>
      </c>
      <c r="B10" s="31">
        <v>500</v>
      </c>
      <c r="C10" s="32">
        <v>500</v>
      </c>
      <c r="D10" s="33">
        <f t="shared" si="0"/>
        <v>0</v>
      </c>
      <c r="E10" s="111">
        <v>0</v>
      </c>
      <c r="F10" s="112"/>
      <c r="G10" s="113">
        <f t="shared" si="1"/>
        <v>0</v>
      </c>
      <c r="H10" s="111">
        <v>500</v>
      </c>
      <c r="I10" s="112"/>
      <c r="J10" s="113">
        <f t="shared" si="2"/>
        <v>500</v>
      </c>
      <c r="K10" s="111">
        <v>500</v>
      </c>
      <c r="L10" s="112"/>
      <c r="M10" s="113">
        <f t="shared" si="3"/>
        <v>500</v>
      </c>
      <c r="N10" s="111">
        <v>0</v>
      </c>
      <c r="O10" s="112"/>
      <c r="P10" s="113">
        <f t="shared" si="4"/>
        <v>0</v>
      </c>
      <c r="Q10" s="111">
        <v>0</v>
      </c>
      <c r="R10" s="112"/>
      <c r="S10" s="113">
        <f t="shared" si="5"/>
        <v>0</v>
      </c>
      <c r="T10" s="111">
        <v>0</v>
      </c>
      <c r="U10" s="112"/>
      <c r="V10" s="113">
        <f t="shared" si="6"/>
        <v>0</v>
      </c>
      <c r="W10" s="111">
        <v>0</v>
      </c>
      <c r="X10" s="112"/>
      <c r="Y10" s="113">
        <f t="shared" si="7"/>
        <v>0</v>
      </c>
      <c r="Z10" s="111">
        <v>0</v>
      </c>
      <c r="AA10" s="112"/>
      <c r="AB10" s="113">
        <f t="shared" si="8"/>
        <v>0</v>
      </c>
      <c r="AC10" s="111">
        <v>0</v>
      </c>
      <c r="AD10" s="112"/>
      <c r="AE10" s="113">
        <f t="shared" si="9"/>
        <v>0</v>
      </c>
      <c r="AF10" s="111">
        <v>0</v>
      </c>
      <c r="AG10" s="112"/>
      <c r="AH10" s="113">
        <f t="shared" si="10"/>
        <v>0</v>
      </c>
      <c r="AI10" s="111">
        <v>0</v>
      </c>
      <c r="AJ10" s="112"/>
      <c r="AK10" s="113">
        <f t="shared" si="11"/>
        <v>0</v>
      </c>
      <c r="AL10" s="111">
        <f t="shared" si="12"/>
        <v>3000</v>
      </c>
      <c r="AM10" s="112"/>
      <c r="AN10" s="113">
        <f t="shared" si="13"/>
        <v>3000</v>
      </c>
    </row>
    <row r="11" spans="1:40" x14ac:dyDescent="0.2">
      <c r="A11" s="25" t="s">
        <v>31</v>
      </c>
      <c r="B11" s="31">
        <v>0</v>
      </c>
      <c r="C11" s="32">
        <v>0</v>
      </c>
      <c r="D11" s="33">
        <f t="shared" si="0"/>
        <v>0</v>
      </c>
      <c r="E11" s="111">
        <v>2500</v>
      </c>
      <c r="F11" s="112"/>
      <c r="G11" s="113">
        <f t="shared" si="1"/>
        <v>2500</v>
      </c>
      <c r="H11" s="111">
        <v>0</v>
      </c>
      <c r="I11" s="112"/>
      <c r="J11" s="113">
        <f t="shared" si="2"/>
        <v>0</v>
      </c>
      <c r="K11" s="111">
        <v>7500</v>
      </c>
      <c r="L11" s="112"/>
      <c r="M11" s="113">
        <f t="shared" si="3"/>
        <v>7500</v>
      </c>
      <c r="N11" s="111">
        <v>0</v>
      </c>
      <c r="O11" s="112"/>
      <c r="P11" s="113">
        <f t="shared" si="4"/>
        <v>0</v>
      </c>
      <c r="Q11" s="111">
        <v>0</v>
      </c>
      <c r="R11" s="112"/>
      <c r="S11" s="113">
        <f t="shared" si="5"/>
        <v>0</v>
      </c>
      <c r="T11" s="111">
        <v>0</v>
      </c>
      <c r="U11" s="112"/>
      <c r="V11" s="113">
        <f t="shared" si="6"/>
        <v>0</v>
      </c>
      <c r="W11" s="111">
        <v>0</v>
      </c>
      <c r="X11" s="112"/>
      <c r="Y11" s="113">
        <f t="shared" si="7"/>
        <v>0</v>
      </c>
      <c r="Z11" s="111">
        <v>2500</v>
      </c>
      <c r="AA11" s="112"/>
      <c r="AB11" s="113">
        <f t="shared" si="8"/>
        <v>2500</v>
      </c>
      <c r="AC11" s="111">
        <v>0</v>
      </c>
      <c r="AD11" s="112"/>
      <c r="AE11" s="113">
        <f t="shared" si="9"/>
        <v>0</v>
      </c>
      <c r="AF11" s="111">
        <v>0</v>
      </c>
      <c r="AG11" s="112"/>
      <c r="AH11" s="113">
        <f t="shared" si="10"/>
        <v>0</v>
      </c>
      <c r="AI11" s="111">
        <v>0</v>
      </c>
      <c r="AJ11" s="112"/>
      <c r="AK11" s="113">
        <f t="shared" si="11"/>
        <v>0</v>
      </c>
      <c r="AL11" s="111">
        <f t="shared" si="12"/>
        <v>25000</v>
      </c>
      <c r="AM11" s="112"/>
      <c r="AN11" s="113">
        <f t="shared" si="13"/>
        <v>25000</v>
      </c>
    </row>
    <row r="12" spans="1:40" x14ac:dyDescent="0.2">
      <c r="A12" s="25" t="s">
        <v>33</v>
      </c>
      <c r="B12" s="31">
        <v>0</v>
      </c>
      <c r="C12" s="32">
        <v>0</v>
      </c>
      <c r="D12" s="33">
        <f t="shared" si="0"/>
        <v>0</v>
      </c>
      <c r="E12" s="111">
        <v>0</v>
      </c>
      <c r="F12" s="112"/>
      <c r="G12" s="113">
        <f t="shared" si="1"/>
        <v>0</v>
      </c>
      <c r="H12" s="111">
        <v>0</v>
      </c>
      <c r="I12" s="112"/>
      <c r="J12" s="113">
        <f t="shared" si="2"/>
        <v>0</v>
      </c>
      <c r="K12" s="111">
        <v>1250</v>
      </c>
      <c r="L12" s="112"/>
      <c r="M12" s="113">
        <f t="shared" si="3"/>
        <v>1250</v>
      </c>
      <c r="N12" s="111">
        <v>0</v>
      </c>
      <c r="O12" s="112"/>
      <c r="P12" s="113">
        <f t="shared" si="4"/>
        <v>0</v>
      </c>
      <c r="Q12" s="111">
        <v>0</v>
      </c>
      <c r="R12" s="112"/>
      <c r="S12" s="113">
        <f t="shared" si="5"/>
        <v>0</v>
      </c>
      <c r="T12" s="111">
        <v>0</v>
      </c>
      <c r="U12" s="112"/>
      <c r="V12" s="113">
        <f t="shared" si="6"/>
        <v>0</v>
      </c>
      <c r="W12" s="111">
        <v>0</v>
      </c>
      <c r="X12" s="112"/>
      <c r="Y12" s="113">
        <f t="shared" si="7"/>
        <v>0</v>
      </c>
      <c r="Z12" s="111">
        <v>0</v>
      </c>
      <c r="AA12" s="112"/>
      <c r="AB12" s="113">
        <f t="shared" si="8"/>
        <v>0</v>
      </c>
      <c r="AC12" s="111">
        <v>1250</v>
      </c>
      <c r="AD12" s="112"/>
      <c r="AE12" s="113">
        <f t="shared" si="9"/>
        <v>1250</v>
      </c>
      <c r="AF12" s="111">
        <v>0</v>
      </c>
      <c r="AG12" s="112"/>
      <c r="AH12" s="113">
        <f t="shared" si="10"/>
        <v>0</v>
      </c>
      <c r="AI12" s="111">
        <v>0</v>
      </c>
      <c r="AJ12" s="112"/>
      <c r="AK12" s="113">
        <f t="shared" si="11"/>
        <v>0</v>
      </c>
      <c r="AL12" s="111">
        <f t="shared" si="12"/>
        <v>5000</v>
      </c>
      <c r="AM12" s="112"/>
      <c r="AN12" s="113">
        <f t="shared" si="13"/>
        <v>5000</v>
      </c>
    </row>
    <row r="13" spans="1:40" x14ac:dyDescent="0.2">
      <c r="A13" s="25" t="s">
        <v>32</v>
      </c>
      <c r="B13" s="31">
        <v>1000</v>
      </c>
      <c r="C13" s="32">
        <v>800</v>
      </c>
      <c r="D13" s="33">
        <f t="shared" si="0"/>
        <v>200</v>
      </c>
      <c r="E13" s="111">
        <v>1000</v>
      </c>
      <c r="F13" s="112"/>
      <c r="G13" s="113">
        <f t="shared" si="1"/>
        <v>1000</v>
      </c>
      <c r="H13" s="111">
        <v>1000</v>
      </c>
      <c r="I13" s="112"/>
      <c r="J13" s="113">
        <f t="shared" si="2"/>
        <v>1000</v>
      </c>
      <c r="K13" s="111">
        <v>1000</v>
      </c>
      <c r="L13" s="112"/>
      <c r="M13" s="113">
        <f t="shared" si="3"/>
        <v>1000</v>
      </c>
      <c r="N13" s="111">
        <v>0</v>
      </c>
      <c r="O13" s="112"/>
      <c r="P13" s="113">
        <f t="shared" si="4"/>
        <v>0</v>
      </c>
      <c r="Q13" s="111">
        <v>1000</v>
      </c>
      <c r="R13" s="112"/>
      <c r="S13" s="113">
        <f t="shared" si="5"/>
        <v>1000</v>
      </c>
      <c r="T13" s="111">
        <v>1000</v>
      </c>
      <c r="U13" s="112"/>
      <c r="V13" s="113">
        <f t="shared" si="6"/>
        <v>1000</v>
      </c>
      <c r="W13" s="111">
        <v>1000</v>
      </c>
      <c r="X13" s="112"/>
      <c r="Y13" s="113">
        <f t="shared" si="7"/>
        <v>1000</v>
      </c>
      <c r="Z13" s="111">
        <v>1000</v>
      </c>
      <c r="AA13" s="112"/>
      <c r="AB13" s="113">
        <f t="shared" si="8"/>
        <v>1000</v>
      </c>
      <c r="AC13" s="111">
        <v>1000</v>
      </c>
      <c r="AD13" s="112"/>
      <c r="AE13" s="113">
        <f t="shared" si="9"/>
        <v>1000</v>
      </c>
      <c r="AF13" s="111">
        <v>0</v>
      </c>
      <c r="AG13" s="112"/>
      <c r="AH13" s="113">
        <f t="shared" si="10"/>
        <v>0</v>
      </c>
      <c r="AI13" s="111">
        <v>1000</v>
      </c>
      <c r="AJ13" s="112"/>
      <c r="AK13" s="113">
        <f t="shared" si="11"/>
        <v>1000</v>
      </c>
      <c r="AL13" s="111">
        <f t="shared" si="12"/>
        <v>19000</v>
      </c>
      <c r="AM13" s="112"/>
      <c r="AN13" s="113">
        <f t="shared" si="13"/>
        <v>19000</v>
      </c>
    </row>
    <row r="14" spans="1:40" ht="17" thickBot="1" x14ac:dyDescent="0.25">
      <c r="A14" s="25" t="s">
        <v>47</v>
      </c>
      <c r="B14" s="35">
        <v>2380</v>
      </c>
      <c r="C14" s="36">
        <v>2250</v>
      </c>
      <c r="D14" s="37">
        <f t="shared" si="0"/>
        <v>130</v>
      </c>
      <c r="E14" s="114">
        <v>2380</v>
      </c>
      <c r="F14" s="115"/>
      <c r="G14" s="116">
        <f t="shared" si="1"/>
        <v>2380</v>
      </c>
      <c r="H14" s="114">
        <v>2380</v>
      </c>
      <c r="I14" s="115"/>
      <c r="J14" s="116">
        <f t="shared" si="2"/>
        <v>2380</v>
      </c>
      <c r="K14" s="114">
        <v>2380</v>
      </c>
      <c r="L14" s="115"/>
      <c r="M14" s="116">
        <f t="shared" si="3"/>
        <v>2380</v>
      </c>
      <c r="N14" s="114">
        <v>2380</v>
      </c>
      <c r="O14" s="115"/>
      <c r="P14" s="116">
        <f t="shared" si="4"/>
        <v>2380</v>
      </c>
      <c r="Q14" s="114">
        <v>2380</v>
      </c>
      <c r="R14" s="115"/>
      <c r="S14" s="116">
        <f t="shared" si="5"/>
        <v>2380</v>
      </c>
      <c r="T14" s="114">
        <v>2380</v>
      </c>
      <c r="U14" s="115"/>
      <c r="V14" s="116">
        <f t="shared" si="6"/>
        <v>2380</v>
      </c>
      <c r="W14" s="114">
        <v>2380</v>
      </c>
      <c r="X14" s="115"/>
      <c r="Y14" s="116">
        <f t="shared" si="7"/>
        <v>2380</v>
      </c>
      <c r="Z14" s="114">
        <v>2380</v>
      </c>
      <c r="AA14" s="115"/>
      <c r="AB14" s="116">
        <f t="shared" si="8"/>
        <v>2380</v>
      </c>
      <c r="AC14" s="114">
        <v>2380</v>
      </c>
      <c r="AD14" s="115"/>
      <c r="AE14" s="116">
        <f t="shared" si="9"/>
        <v>2380</v>
      </c>
      <c r="AF14" s="114">
        <v>2380</v>
      </c>
      <c r="AG14" s="115"/>
      <c r="AH14" s="116">
        <f t="shared" si="10"/>
        <v>2380</v>
      </c>
      <c r="AI14" s="114">
        <v>2380</v>
      </c>
      <c r="AJ14" s="115"/>
      <c r="AK14" s="116">
        <f t="shared" si="11"/>
        <v>2380</v>
      </c>
      <c r="AL14" s="111">
        <f t="shared" si="12"/>
        <v>54740</v>
      </c>
      <c r="AM14" s="112"/>
      <c r="AN14" s="117">
        <f t="shared" si="13"/>
        <v>54740</v>
      </c>
    </row>
    <row r="15" spans="1:40" x14ac:dyDescent="0.2">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31">
        <f t="shared" si="12"/>
        <v>0</v>
      </c>
      <c r="AM15" s="32"/>
      <c r="AN15" s="113">
        <f>SUM(AL15-AM15)</f>
        <v>0</v>
      </c>
    </row>
    <row r="16" spans="1:40" x14ac:dyDescent="0.2">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31">
        <f t="shared" si="12"/>
        <v>0</v>
      </c>
      <c r="AM16" s="32"/>
      <c r="AN16" s="113">
        <f t="shared" si="13"/>
        <v>0</v>
      </c>
    </row>
    <row r="17" spans="2:40" ht="17" thickBot="1" x14ac:dyDescent="0.25">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39">
        <f t="shared" si="12"/>
        <v>0</v>
      </c>
      <c r="AM17" s="118"/>
      <c r="AN17" s="119">
        <f t="shared" si="13"/>
        <v>0</v>
      </c>
    </row>
    <row r="18" spans="2:40" ht="18" thickTop="1" thickBot="1" x14ac:dyDescent="0.25">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121"/>
      <c r="AJ18" s="121"/>
      <c r="AK18" s="121"/>
      <c r="AL18" s="35">
        <f>SUM(AL3:AL17)</f>
        <v>243790</v>
      </c>
      <c r="AM18" s="36"/>
      <c r="AN18" s="120">
        <f>SUM(AL18-AM18)</f>
        <v>243790</v>
      </c>
    </row>
    <row r="19" spans="2:40" x14ac:dyDescent="0.2">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sheetData>
  <mergeCells count="13">
    <mergeCell ref="Q1:S1"/>
    <mergeCell ref="T1:V1"/>
    <mergeCell ref="W1:Y1"/>
    <mergeCell ref="B1:D1"/>
    <mergeCell ref="E1:G1"/>
    <mergeCell ref="H1:J1"/>
    <mergeCell ref="K1:M1"/>
    <mergeCell ref="N1:P1"/>
    <mergeCell ref="Z1:AB1"/>
    <mergeCell ref="AC1:AE1"/>
    <mergeCell ref="AF1:AH1"/>
    <mergeCell ref="AI1:AK1"/>
    <mergeCell ref="AL1:AN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0A667-8750-1D4F-BB08-AB24EDCE3952}">
  <dimension ref="A1:F10"/>
  <sheetViews>
    <sheetView zoomScale="130" zoomScaleNormal="130" workbookViewId="0">
      <selection activeCell="D14" sqref="D14"/>
    </sheetView>
  </sheetViews>
  <sheetFormatPr baseColWidth="10" defaultRowHeight="16" customHeight="1" x14ac:dyDescent="0.2"/>
  <cols>
    <col min="1" max="1" width="63.33203125" style="57" customWidth="1"/>
    <col min="2" max="2" width="35.83203125" style="57" customWidth="1"/>
    <col min="3" max="4" width="17.83203125" style="57" customWidth="1"/>
    <col min="5" max="5" width="17.6640625" style="57" customWidth="1"/>
    <col min="6" max="6" width="78.1640625" style="57" customWidth="1"/>
    <col min="7" max="16384" width="10.83203125" style="57"/>
  </cols>
  <sheetData>
    <row r="1" spans="1:6" ht="49" customHeight="1" x14ac:dyDescent="0.2">
      <c r="A1" s="99" t="s">
        <v>82</v>
      </c>
      <c r="B1" s="107"/>
    </row>
    <row r="2" spans="1:6" ht="85" x14ac:dyDescent="0.2">
      <c r="A2" s="100" t="s">
        <v>84</v>
      </c>
      <c r="B2" s="101" t="s">
        <v>85</v>
      </c>
    </row>
    <row r="3" spans="1:6" ht="34" x14ac:dyDescent="0.2">
      <c r="A3" s="102" t="s">
        <v>83</v>
      </c>
      <c r="B3" s="106"/>
    </row>
    <row r="4" spans="1:6" ht="34" x14ac:dyDescent="0.2">
      <c r="A4" s="100" t="s">
        <v>79</v>
      </c>
      <c r="B4" s="101"/>
    </row>
    <row r="5" spans="1:6" ht="19" customHeight="1" x14ac:dyDescent="0.2">
      <c r="A5" s="103" t="s">
        <v>80</v>
      </c>
      <c r="B5" s="106"/>
    </row>
    <row r="6" spans="1:6" ht="35" thickBot="1" x14ac:dyDescent="0.25">
      <c r="A6" s="104" t="s">
        <v>81</v>
      </c>
      <c r="B6" s="105"/>
    </row>
    <row r="7" spans="1:6" ht="16" customHeight="1" x14ac:dyDescent="0.2">
      <c r="B7" s="59" t="s">
        <v>86</v>
      </c>
      <c r="C7" s="60" t="s">
        <v>100</v>
      </c>
      <c r="D7" s="60" t="s">
        <v>99</v>
      </c>
      <c r="E7" s="60" t="s">
        <v>101</v>
      </c>
      <c r="F7" s="58" t="s">
        <v>88</v>
      </c>
    </row>
    <row r="8" spans="1:6" ht="16" customHeight="1" x14ac:dyDescent="0.2">
      <c r="B8" s="57" t="s">
        <v>89</v>
      </c>
      <c r="C8" s="62">
        <v>40000</v>
      </c>
      <c r="D8" s="62">
        <v>50000</v>
      </c>
      <c r="E8" s="62">
        <v>60000</v>
      </c>
      <c r="F8" s="57" t="s">
        <v>92</v>
      </c>
    </row>
    <row r="9" spans="1:6" ht="16" customHeight="1" x14ac:dyDescent="0.2">
      <c r="B9" s="57" t="s">
        <v>90</v>
      </c>
      <c r="C9" s="63">
        <v>150000</v>
      </c>
      <c r="D9" s="63">
        <v>250000</v>
      </c>
      <c r="E9" s="63">
        <v>265000</v>
      </c>
      <c r="F9" s="57" t="s">
        <v>91</v>
      </c>
    </row>
    <row r="10" spans="1:6" ht="16" customHeight="1" x14ac:dyDescent="0.2">
      <c r="B10" s="108" t="s">
        <v>8</v>
      </c>
      <c r="C10" s="62">
        <v>190000</v>
      </c>
      <c r="D10" s="62">
        <v>300000</v>
      </c>
      <c r="E10" s="62">
        <v>325000</v>
      </c>
    </row>
  </sheetData>
  <phoneticPr fontId="1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9C4D8-F48B-7442-AA37-D39325734474}">
  <dimension ref="A1:I17"/>
  <sheetViews>
    <sheetView zoomScale="140" zoomScaleNormal="140" workbookViewId="0">
      <selection activeCell="J14" sqref="J14"/>
    </sheetView>
  </sheetViews>
  <sheetFormatPr baseColWidth="10" defaultRowHeight="16" customHeight="1" x14ac:dyDescent="0.2"/>
  <cols>
    <col min="1" max="1" width="18.1640625" style="1" customWidth="1"/>
    <col min="2" max="2" width="21" style="1" customWidth="1"/>
    <col min="3" max="3" width="26.5" style="1" customWidth="1"/>
    <col min="4" max="4" width="6.6640625" style="1" customWidth="1"/>
    <col min="5" max="6" width="16.6640625" style="1" customWidth="1"/>
    <col min="7" max="7" width="5.6640625" style="1" customWidth="1"/>
    <col min="8" max="12" width="16.6640625" style="1" customWidth="1"/>
    <col min="13" max="16384" width="10.83203125" style="1"/>
  </cols>
  <sheetData>
    <row r="1" spans="1:9" ht="23" x14ac:dyDescent="0.3">
      <c r="A1" s="67" t="s">
        <v>87</v>
      </c>
      <c r="B1" s="61" t="s">
        <v>98</v>
      </c>
      <c r="C1" s="61" t="s">
        <v>63</v>
      </c>
      <c r="D1" s="57"/>
    </row>
    <row r="2" spans="1:9" ht="16" customHeight="1" x14ac:dyDescent="0.2">
      <c r="A2" s="57" t="s">
        <v>93</v>
      </c>
      <c r="B2" s="62">
        <v>5000</v>
      </c>
      <c r="C2" s="62">
        <v>20000</v>
      </c>
      <c r="D2" s="57"/>
      <c r="E2" s="70" t="s">
        <v>94</v>
      </c>
      <c r="F2" s="70"/>
      <c r="H2" s="72" t="s">
        <v>95</v>
      </c>
      <c r="I2" s="72"/>
    </row>
    <row r="3" spans="1:9" ht="16" customHeight="1" x14ac:dyDescent="0.2">
      <c r="A3" s="57" t="s">
        <v>94</v>
      </c>
      <c r="B3" s="62">
        <v>10000</v>
      </c>
      <c r="C3" s="62">
        <v>10000</v>
      </c>
      <c r="D3" s="57"/>
      <c r="E3" s="1" t="s">
        <v>105</v>
      </c>
      <c r="F3" s="4">
        <v>5000</v>
      </c>
      <c r="H3" s="1" t="s">
        <v>107</v>
      </c>
      <c r="I3" s="4">
        <v>125000</v>
      </c>
    </row>
    <row r="4" spans="1:9" ht="16" customHeight="1" x14ac:dyDescent="0.2">
      <c r="A4" s="57" t="s">
        <v>95</v>
      </c>
      <c r="B4" s="62">
        <v>150000</v>
      </c>
      <c r="C4" s="62">
        <v>250000</v>
      </c>
      <c r="D4" s="57"/>
      <c r="E4" s="1" t="s">
        <v>106</v>
      </c>
      <c r="F4" s="71">
        <v>5000</v>
      </c>
      <c r="H4" s="1" t="s">
        <v>108</v>
      </c>
      <c r="I4" s="4">
        <v>100000</v>
      </c>
    </row>
    <row r="5" spans="1:9" ht="16" customHeight="1" x14ac:dyDescent="0.2">
      <c r="A5" s="57" t="s">
        <v>96</v>
      </c>
      <c r="B5" s="62">
        <v>25000</v>
      </c>
      <c r="C5" s="62">
        <v>20000</v>
      </c>
      <c r="D5" s="57"/>
      <c r="F5" s="4">
        <f>SUM(F3:F4)</f>
        <v>10000</v>
      </c>
      <c r="H5" s="1" t="s">
        <v>109</v>
      </c>
      <c r="I5" s="71">
        <v>25000</v>
      </c>
    </row>
    <row r="6" spans="1:9" ht="16" customHeight="1" x14ac:dyDescent="0.2">
      <c r="A6" s="57" t="s">
        <v>97</v>
      </c>
      <c r="B6" s="63">
        <v>0</v>
      </c>
      <c r="C6" s="63">
        <v>0</v>
      </c>
      <c r="D6" s="57"/>
      <c r="I6" s="4">
        <f>SUM(I3:I5)</f>
        <v>250000</v>
      </c>
    </row>
    <row r="7" spans="1:9" ht="16" customHeight="1" x14ac:dyDescent="0.2">
      <c r="A7" s="65" t="s">
        <v>8</v>
      </c>
      <c r="B7" s="66">
        <f>SUM(B2:B6)</f>
        <v>190000</v>
      </c>
      <c r="C7" s="66">
        <f>SUM(C2:C6)</f>
        <v>300000</v>
      </c>
    </row>
    <row r="9" spans="1:9" ht="16" customHeight="1" x14ac:dyDescent="0.2">
      <c r="E9" s="70" t="s">
        <v>110</v>
      </c>
      <c r="F9" s="70"/>
      <c r="H9" s="70" t="s">
        <v>113</v>
      </c>
      <c r="I9" s="70"/>
    </row>
    <row r="10" spans="1:9" ht="16" customHeight="1" x14ac:dyDescent="0.2">
      <c r="E10" s="1" t="s">
        <v>111</v>
      </c>
      <c r="F10" s="4">
        <v>15000</v>
      </c>
      <c r="H10" s="1" t="s">
        <v>114</v>
      </c>
      <c r="I10" s="4">
        <v>2000</v>
      </c>
    </row>
    <row r="11" spans="1:9" ht="16" customHeight="1" x14ac:dyDescent="0.2">
      <c r="A11" s="41" t="s">
        <v>104</v>
      </c>
      <c r="B11" s="41"/>
      <c r="E11" s="1" t="s">
        <v>112</v>
      </c>
      <c r="F11" s="71">
        <v>5000</v>
      </c>
      <c r="H11" s="1" t="s">
        <v>115</v>
      </c>
      <c r="I11" s="71">
        <v>18000</v>
      </c>
    </row>
    <row r="12" spans="1:9" ht="16" customHeight="1" x14ac:dyDescent="0.2">
      <c r="A12" s="41"/>
      <c r="B12" s="41"/>
      <c r="F12" s="4">
        <f>SUM(F10:F11)</f>
        <v>20000</v>
      </c>
      <c r="I12" s="4">
        <f>SUM(I10:I11)</f>
        <v>20000</v>
      </c>
    </row>
    <row r="13" spans="1:9" ht="16" customHeight="1" x14ac:dyDescent="0.2">
      <c r="A13" s="41"/>
      <c r="B13" s="41"/>
    </row>
    <row r="14" spans="1:9" ht="16" customHeight="1" x14ac:dyDescent="0.2">
      <c r="A14" s="41"/>
      <c r="B14" s="41"/>
    </row>
    <row r="15" spans="1:9" ht="16" customHeight="1" x14ac:dyDescent="0.2">
      <c r="A15" s="41"/>
      <c r="B15" s="41"/>
    </row>
    <row r="16" spans="1:9" x14ac:dyDescent="0.2">
      <c r="A16" s="41"/>
      <c r="B16" s="41"/>
    </row>
    <row r="17" ht="17" customHeight="1" x14ac:dyDescent="0.2"/>
  </sheetData>
  <mergeCells count="5">
    <mergeCell ref="A11:B16"/>
    <mergeCell ref="E2:F2"/>
    <mergeCell ref="H2:I2"/>
    <mergeCell ref="E9:F9"/>
    <mergeCell ref="H9:I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083F1-EC88-0E49-A799-52D81F6E9824}">
  <dimension ref="A1:J27"/>
  <sheetViews>
    <sheetView zoomScale="130" zoomScaleNormal="130" workbookViewId="0">
      <selection activeCell="G28" sqref="G28"/>
    </sheetView>
  </sheetViews>
  <sheetFormatPr baseColWidth="10" defaultRowHeight="16" x14ac:dyDescent="0.2"/>
  <cols>
    <col min="1" max="1" width="31.6640625" style="1" customWidth="1"/>
    <col min="2" max="2" width="19.6640625" style="1" customWidth="1"/>
    <col min="3" max="3" width="19.83203125" style="1" customWidth="1"/>
    <col min="4" max="4" width="10.83203125" style="1"/>
    <col min="5" max="5" width="13.1640625" style="1" bestFit="1" customWidth="1"/>
    <col min="6" max="6" width="12.6640625" style="4" bestFit="1" customWidth="1"/>
    <col min="7" max="7" width="76.6640625" style="1" customWidth="1"/>
    <col min="8" max="16384" width="10.83203125" style="1"/>
  </cols>
  <sheetData>
    <row r="1" spans="1:7" x14ac:dyDescent="0.2">
      <c r="A1" s="74" t="s">
        <v>102</v>
      </c>
      <c r="B1" s="78" t="s">
        <v>121</v>
      </c>
      <c r="C1" s="78"/>
      <c r="D1" s="78"/>
      <c r="E1" s="78"/>
      <c r="F1" s="78"/>
      <c r="G1" s="65" t="s">
        <v>88</v>
      </c>
    </row>
    <row r="3" spans="1:7" x14ac:dyDescent="0.2">
      <c r="A3" s="75" t="s">
        <v>117</v>
      </c>
      <c r="B3" s="84" t="s">
        <v>2</v>
      </c>
      <c r="C3" s="75" t="s">
        <v>3</v>
      </c>
      <c r="D3" s="75" t="s">
        <v>4</v>
      </c>
      <c r="E3" s="75" t="s">
        <v>9</v>
      </c>
      <c r="F3" s="76" t="s">
        <v>26</v>
      </c>
    </row>
    <row r="4" spans="1:7" x14ac:dyDescent="0.2">
      <c r="A4" s="1" t="s">
        <v>11</v>
      </c>
      <c r="B4" s="5">
        <v>65</v>
      </c>
      <c r="C4" s="1">
        <v>80</v>
      </c>
      <c r="D4" s="1">
        <f>(+B4*C4)*26</f>
        <v>135200</v>
      </c>
      <c r="E4" s="6">
        <v>0.1</v>
      </c>
      <c r="F4" s="4">
        <f t="shared" ref="F4:F8" si="0">+D4*E4</f>
        <v>13520</v>
      </c>
    </row>
    <row r="5" spans="1:7" x14ac:dyDescent="0.2">
      <c r="A5" s="1" t="s">
        <v>10</v>
      </c>
      <c r="B5" s="5">
        <v>25.5</v>
      </c>
      <c r="C5" s="1">
        <v>80</v>
      </c>
      <c r="D5" s="1">
        <f>(+B5*C5)*26</f>
        <v>53040</v>
      </c>
      <c r="E5" s="6">
        <v>0.15</v>
      </c>
      <c r="F5" s="4">
        <f t="shared" si="0"/>
        <v>7956</v>
      </c>
    </row>
    <row r="6" spans="1:7" x14ac:dyDescent="0.2">
      <c r="A6" s="1" t="s">
        <v>14</v>
      </c>
      <c r="B6" s="5">
        <v>65</v>
      </c>
      <c r="C6" s="1">
        <v>80</v>
      </c>
      <c r="D6" s="1">
        <v>135200</v>
      </c>
      <c r="E6" s="6">
        <v>0.01</v>
      </c>
      <c r="F6" s="4">
        <f t="shared" si="0"/>
        <v>1352</v>
      </c>
    </row>
    <row r="7" spans="1:7" x14ac:dyDescent="0.2">
      <c r="A7" s="1" t="s">
        <v>17</v>
      </c>
      <c r="B7" s="5">
        <v>36</v>
      </c>
      <c r="C7" s="1">
        <v>80</v>
      </c>
      <c r="D7" s="1">
        <v>75000</v>
      </c>
      <c r="E7" s="6">
        <v>0.02</v>
      </c>
      <c r="F7" s="4">
        <f t="shared" si="0"/>
        <v>1500</v>
      </c>
    </row>
    <row r="8" spans="1:7" x14ac:dyDescent="0.2">
      <c r="A8" s="1" t="s">
        <v>116</v>
      </c>
      <c r="B8" s="1">
        <v>0</v>
      </c>
      <c r="C8" s="1">
        <v>0</v>
      </c>
      <c r="D8" s="1">
        <v>0</v>
      </c>
      <c r="E8" s="1">
        <v>0</v>
      </c>
      <c r="F8" s="71">
        <f t="shared" si="0"/>
        <v>0</v>
      </c>
    </row>
    <row r="9" spans="1:7" x14ac:dyDescent="0.2">
      <c r="D9" s="70" t="s">
        <v>118</v>
      </c>
      <c r="E9" s="70"/>
      <c r="F9" s="11">
        <f>SUM(F4:F8)</f>
        <v>24328</v>
      </c>
    </row>
    <row r="10" spans="1:7" x14ac:dyDescent="0.2">
      <c r="A10" s="82" t="s">
        <v>122</v>
      </c>
      <c r="B10" s="83" t="s">
        <v>125</v>
      </c>
      <c r="C10" s="81"/>
      <c r="D10" s="81"/>
      <c r="E10" s="81"/>
      <c r="F10" s="77"/>
    </row>
    <row r="11" spans="1:7" x14ac:dyDescent="0.2">
      <c r="A11" s="1" t="s">
        <v>119</v>
      </c>
      <c r="B11" s="79" t="s">
        <v>131</v>
      </c>
      <c r="C11" s="79"/>
      <c r="D11" s="79"/>
      <c r="E11" s="79"/>
      <c r="F11" s="4">
        <v>7500</v>
      </c>
    </row>
    <row r="12" spans="1:7" x14ac:dyDescent="0.2">
      <c r="A12" s="1" t="s">
        <v>120</v>
      </c>
      <c r="B12" s="68" t="s">
        <v>130</v>
      </c>
      <c r="C12" s="68"/>
      <c r="D12" s="68"/>
      <c r="E12" s="68"/>
      <c r="F12" s="4">
        <v>5000</v>
      </c>
    </row>
    <row r="13" spans="1:7" x14ac:dyDescent="0.2">
      <c r="A13" s="1" t="s">
        <v>123</v>
      </c>
      <c r="B13" s="68" t="s">
        <v>124</v>
      </c>
      <c r="C13" s="68"/>
      <c r="D13" s="68"/>
      <c r="E13" s="68"/>
      <c r="F13" s="4">
        <v>3000</v>
      </c>
    </row>
    <row r="14" spans="1:7" x14ac:dyDescent="0.2">
      <c r="A14" s="1" t="s">
        <v>126</v>
      </c>
      <c r="B14" s="68" t="s">
        <v>127</v>
      </c>
      <c r="C14" s="68"/>
      <c r="D14" s="68"/>
      <c r="E14" s="68"/>
      <c r="F14" s="4">
        <v>500</v>
      </c>
    </row>
    <row r="15" spans="1:7" x14ac:dyDescent="0.2">
      <c r="A15" s="1" t="s">
        <v>128</v>
      </c>
      <c r="B15" s="68" t="s">
        <v>129</v>
      </c>
      <c r="C15" s="68"/>
      <c r="D15" s="68"/>
      <c r="E15" s="68"/>
      <c r="F15" s="4">
        <v>5000</v>
      </c>
    </row>
    <row r="16" spans="1:7" x14ac:dyDescent="0.2">
      <c r="F16" s="71">
        <f>SUM(F11:F15)</f>
        <v>21000</v>
      </c>
    </row>
    <row r="17" spans="1:10" x14ac:dyDescent="0.2">
      <c r="D17" s="70" t="s">
        <v>132</v>
      </c>
      <c r="E17" s="70"/>
      <c r="F17" s="11">
        <f>SUM(F11:F16)</f>
        <v>42000</v>
      </c>
    </row>
    <row r="18" spans="1:10" x14ac:dyDescent="0.2">
      <c r="A18" s="86" t="s">
        <v>8</v>
      </c>
      <c r="B18" s="86"/>
      <c r="C18" s="86"/>
      <c r="D18" s="86"/>
      <c r="E18" s="86"/>
      <c r="F18" s="87">
        <f>SUM(F9:F17)</f>
        <v>108328</v>
      </c>
    </row>
    <row r="20" spans="1:10" x14ac:dyDescent="0.2">
      <c r="A20" s="8" t="s">
        <v>134</v>
      </c>
      <c r="B20" s="88" t="s">
        <v>125</v>
      </c>
      <c r="C20" s="88"/>
      <c r="D20" s="88"/>
      <c r="E20" s="88"/>
      <c r="F20" s="89" t="s">
        <v>26</v>
      </c>
    </row>
    <row r="21" spans="1:10" x14ac:dyDescent="0.2">
      <c r="A21" s="1" t="s">
        <v>133</v>
      </c>
      <c r="B21" s="68" t="s">
        <v>135</v>
      </c>
      <c r="C21" s="68"/>
      <c r="D21" s="68"/>
      <c r="E21" s="68"/>
      <c r="F21" s="4">
        <v>125000</v>
      </c>
    </row>
    <row r="22" spans="1:10" x14ac:dyDescent="0.2">
      <c r="A22" s="1" t="s">
        <v>136</v>
      </c>
      <c r="B22" s="68"/>
      <c r="C22" s="68"/>
      <c r="D22" s="68"/>
      <c r="E22" s="68"/>
      <c r="F22" s="4">
        <v>250000</v>
      </c>
      <c r="G22" s="68" t="s">
        <v>137</v>
      </c>
      <c r="H22" s="68"/>
      <c r="I22" s="68"/>
      <c r="J22" s="68"/>
    </row>
    <row r="23" spans="1:10" x14ac:dyDescent="0.2">
      <c r="A23" s="1" t="s">
        <v>140</v>
      </c>
      <c r="B23" s="45"/>
      <c r="C23" s="45"/>
      <c r="D23" s="45"/>
      <c r="E23" s="45"/>
      <c r="F23" s="4">
        <v>0</v>
      </c>
      <c r="G23" s="1" t="s">
        <v>141</v>
      </c>
    </row>
    <row r="24" spans="1:10" x14ac:dyDescent="0.2">
      <c r="A24" s="1" t="s">
        <v>142</v>
      </c>
      <c r="B24" s="45"/>
      <c r="C24" s="45"/>
      <c r="D24" s="45"/>
      <c r="E24" s="45"/>
      <c r="F24" s="71">
        <v>0</v>
      </c>
    </row>
    <row r="25" spans="1:10" x14ac:dyDescent="0.2">
      <c r="D25" s="85" t="s">
        <v>138</v>
      </c>
      <c r="E25" s="85"/>
      <c r="F25" s="11">
        <f>SUM(F21:F24)</f>
        <v>375000</v>
      </c>
    </row>
    <row r="27" spans="1:10" x14ac:dyDescent="0.2">
      <c r="D27" s="90" t="s">
        <v>139</v>
      </c>
      <c r="E27" s="90"/>
      <c r="F27" s="91">
        <f>SUM(F25-F18)</f>
        <v>266672</v>
      </c>
    </row>
  </sheetData>
  <mergeCells count="18">
    <mergeCell ref="D25:E25"/>
    <mergeCell ref="D27:E27"/>
    <mergeCell ref="B23:E23"/>
    <mergeCell ref="B24:E24"/>
    <mergeCell ref="G22:J22"/>
    <mergeCell ref="B15:E15"/>
    <mergeCell ref="A18:E18"/>
    <mergeCell ref="D17:E17"/>
    <mergeCell ref="B20:E20"/>
    <mergeCell ref="B21:E21"/>
    <mergeCell ref="B22:E22"/>
    <mergeCell ref="B11:E11"/>
    <mergeCell ref="B12:E12"/>
    <mergeCell ref="B13:E13"/>
    <mergeCell ref="B10:E10"/>
    <mergeCell ref="B14:E14"/>
    <mergeCell ref="D9:E9"/>
    <mergeCell ref="B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DC7A-E9C4-1347-88F0-C43D1A2B67B9}">
  <dimension ref="A1:G36"/>
  <sheetViews>
    <sheetView zoomScale="140" zoomScaleNormal="140" workbookViewId="0">
      <selection activeCell="A15" sqref="A15"/>
    </sheetView>
  </sheetViews>
  <sheetFormatPr baseColWidth="10" defaultRowHeight="16" x14ac:dyDescent="0.2"/>
  <cols>
    <col min="1" max="1" width="26.1640625" style="1" bestFit="1" customWidth="1"/>
    <col min="2" max="2" width="17.1640625" style="1" customWidth="1"/>
    <col min="3" max="3" width="9.83203125" style="1" customWidth="1"/>
    <col min="4" max="4" width="14" style="1" customWidth="1"/>
    <col min="5" max="5" width="13.5" style="1" bestFit="1" customWidth="1"/>
    <col min="6" max="6" width="14.33203125" style="1" bestFit="1" customWidth="1"/>
    <col min="7" max="7" width="57.1640625" style="1" customWidth="1"/>
    <col min="8" max="16384" width="10.83203125" style="1"/>
  </cols>
  <sheetData>
    <row r="1" spans="1:7" ht="20" x14ac:dyDescent="0.2">
      <c r="A1" s="110" t="s">
        <v>143</v>
      </c>
      <c r="B1" s="73" t="s">
        <v>144</v>
      </c>
      <c r="C1" s="73"/>
      <c r="D1" s="73"/>
    </row>
    <row r="2" spans="1:7" x14ac:dyDescent="0.2">
      <c r="F2" s="4"/>
    </row>
    <row r="3" spans="1:7" x14ac:dyDescent="0.2">
      <c r="A3" s="65" t="s">
        <v>160</v>
      </c>
      <c r="B3" s="80" t="s">
        <v>2</v>
      </c>
      <c r="C3" s="80" t="s">
        <v>3</v>
      </c>
      <c r="D3" s="80" t="s">
        <v>4</v>
      </c>
      <c r="E3" s="80" t="s">
        <v>9</v>
      </c>
      <c r="F3" s="97" t="s">
        <v>26</v>
      </c>
      <c r="G3" s="1" t="s">
        <v>88</v>
      </c>
    </row>
    <row r="4" spans="1:7" x14ac:dyDescent="0.2">
      <c r="A4" s="1" t="s">
        <v>11</v>
      </c>
      <c r="B4" s="64">
        <v>65</v>
      </c>
      <c r="C4" s="23">
        <v>80</v>
      </c>
      <c r="D4" s="64">
        <f>(+B4*C4)*26</f>
        <v>135200</v>
      </c>
      <c r="E4" s="98">
        <v>0.15</v>
      </c>
      <c r="F4" s="4">
        <f t="shared" ref="F4:F8" si="0">+D4*E4</f>
        <v>20280</v>
      </c>
      <c r="G4" s="1" t="s">
        <v>148</v>
      </c>
    </row>
    <row r="5" spans="1:7" x14ac:dyDescent="0.2">
      <c r="A5" s="1" t="s">
        <v>10</v>
      </c>
      <c r="B5" s="64">
        <v>25.5</v>
      </c>
      <c r="C5" s="23">
        <v>80</v>
      </c>
      <c r="D5" s="64">
        <f>(+B5*C5)*26</f>
        <v>53040</v>
      </c>
      <c r="E5" s="98">
        <v>0.2</v>
      </c>
      <c r="F5" s="4">
        <f t="shared" si="0"/>
        <v>10608</v>
      </c>
      <c r="G5" s="1" t="s">
        <v>147</v>
      </c>
    </row>
    <row r="6" spans="1:7" x14ac:dyDescent="0.2">
      <c r="A6" s="1" t="s">
        <v>145</v>
      </c>
      <c r="B6" s="64">
        <v>65</v>
      </c>
      <c r="C6" s="23">
        <v>80</v>
      </c>
      <c r="D6" s="64">
        <v>135200</v>
      </c>
      <c r="E6" s="98">
        <v>0.05</v>
      </c>
      <c r="F6" s="4">
        <f t="shared" si="0"/>
        <v>6760</v>
      </c>
      <c r="G6" s="1" t="s">
        <v>149</v>
      </c>
    </row>
    <row r="7" spans="1:7" x14ac:dyDescent="0.2">
      <c r="A7" s="1" t="s">
        <v>17</v>
      </c>
      <c r="B7" s="64">
        <v>36</v>
      </c>
      <c r="C7" s="23">
        <v>80</v>
      </c>
      <c r="D7" s="64">
        <v>75000</v>
      </c>
      <c r="E7" s="98">
        <v>0.05</v>
      </c>
      <c r="F7" s="4">
        <f t="shared" si="0"/>
        <v>3750</v>
      </c>
      <c r="G7" s="1" t="s">
        <v>68</v>
      </c>
    </row>
    <row r="8" spans="1:7" x14ac:dyDescent="0.2">
      <c r="A8" s="1" t="s">
        <v>150</v>
      </c>
      <c r="B8" s="64">
        <v>45</v>
      </c>
      <c r="C8" s="23">
        <v>80</v>
      </c>
      <c r="D8" s="64">
        <v>93600</v>
      </c>
      <c r="E8" s="98">
        <v>0.05</v>
      </c>
      <c r="F8" s="71">
        <f t="shared" si="0"/>
        <v>4680</v>
      </c>
      <c r="G8" s="1" t="s">
        <v>151</v>
      </c>
    </row>
    <row r="9" spans="1:7" x14ac:dyDescent="0.2">
      <c r="D9" s="85" t="s">
        <v>118</v>
      </c>
      <c r="E9" s="85"/>
      <c r="F9" s="11">
        <f>SUM(F4:F8)</f>
        <v>46078</v>
      </c>
      <c r="G9" s="1" t="s">
        <v>146</v>
      </c>
    </row>
    <row r="10" spans="1:7" x14ac:dyDescent="0.2">
      <c r="D10" s="92"/>
      <c r="E10" s="92"/>
      <c r="F10" s="11"/>
    </row>
    <row r="11" spans="1:7" x14ac:dyDescent="0.2">
      <c r="A11" s="69" t="s">
        <v>155</v>
      </c>
      <c r="B11" s="69"/>
      <c r="C11" s="69"/>
      <c r="D11" s="69"/>
      <c r="E11" s="69"/>
      <c r="F11" s="11"/>
    </row>
    <row r="12" spans="1:7" x14ac:dyDescent="0.2">
      <c r="A12" s="1" t="s">
        <v>154</v>
      </c>
      <c r="B12" s="68" t="s">
        <v>156</v>
      </c>
      <c r="C12" s="68"/>
      <c r="D12" s="68"/>
      <c r="E12" s="68"/>
      <c r="F12" s="4">
        <v>285</v>
      </c>
      <c r="G12" s="1" t="s">
        <v>157</v>
      </c>
    </row>
    <row r="13" spans="1:7" x14ac:dyDescent="0.2">
      <c r="A13" s="1" t="s">
        <v>142</v>
      </c>
      <c r="B13" s="93"/>
      <c r="C13" s="93"/>
      <c r="D13" s="93"/>
      <c r="E13" s="93"/>
      <c r="F13" s="71">
        <v>0</v>
      </c>
    </row>
    <row r="14" spans="1:7" x14ac:dyDescent="0.2">
      <c r="B14" s="93"/>
      <c r="C14" s="93"/>
      <c r="D14" s="93"/>
      <c r="E14" s="92" t="s">
        <v>158</v>
      </c>
      <c r="F14" s="11">
        <f>SUM(F12:F13)</f>
        <v>285</v>
      </c>
    </row>
    <row r="15" spans="1:7" x14ac:dyDescent="0.2">
      <c r="B15" s="93"/>
      <c r="C15" s="93"/>
      <c r="D15" s="93"/>
      <c r="E15" s="93"/>
      <c r="F15" s="4"/>
    </row>
    <row r="16" spans="1:7" x14ac:dyDescent="0.2">
      <c r="B16" s="93"/>
      <c r="C16" s="93"/>
      <c r="D16" s="93"/>
      <c r="E16" s="95" t="s">
        <v>8</v>
      </c>
      <c r="F16" s="94">
        <f>SUM(F9:F14)</f>
        <v>46648</v>
      </c>
    </row>
    <row r="17" spans="2:7" x14ac:dyDescent="0.2">
      <c r="B17" s="93"/>
      <c r="C17" s="93"/>
      <c r="D17" s="93"/>
      <c r="E17" s="93"/>
      <c r="F17" s="4"/>
    </row>
    <row r="18" spans="2:7" x14ac:dyDescent="0.2">
      <c r="D18" s="85" t="s">
        <v>152</v>
      </c>
      <c r="E18" s="85"/>
      <c r="F18" s="4">
        <v>1200000</v>
      </c>
      <c r="G18" s="1" t="s">
        <v>153</v>
      </c>
    </row>
    <row r="19" spans="2:7" x14ac:dyDescent="0.2">
      <c r="F19" s="4"/>
    </row>
    <row r="20" spans="2:7" x14ac:dyDescent="0.2">
      <c r="D20" s="85" t="s">
        <v>159</v>
      </c>
      <c r="E20" s="85"/>
      <c r="F20" s="11">
        <f>SUM(F18-F16)</f>
        <v>1153352</v>
      </c>
      <c r="G20" s="1" t="s">
        <v>161</v>
      </c>
    </row>
    <row r="21" spans="2:7" x14ac:dyDescent="0.2">
      <c r="F21" s="4"/>
    </row>
    <row r="22" spans="2:7" ht="34" x14ac:dyDescent="0.2">
      <c r="F22" s="4"/>
      <c r="G22" s="96" t="s">
        <v>162</v>
      </c>
    </row>
    <row r="23" spans="2:7" x14ac:dyDescent="0.2">
      <c r="F23" s="4"/>
    </row>
    <row r="24" spans="2:7" x14ac:dyDescent="0.2">
      <c r="F24" s="4"/>
    </row>
    <row r="25" spans="2:7" x14ac:dyDescent="0.2">
      <c r="F25" s="4"/>
    </row>
    <row r="26" spans="2:7" x14ac:dyDescent="0.2">
      <c r="F26" s="4"/>
    </row>
    <row r="27" spans="2:7" x14ac:dyDescent="0.2">
      <c r="F27" s="4"/>
    </row>
    <row r="28" spans="2:7" x14ac:dyDescent="0.2">
      <c r="F28" s="4"/>
    </row>
    <row r="29" spans="2:7" x14ac:dyDescent="0.2">
      <c r="F29" s="4"/>
    </row>
    <row r="30" spans="2:7" x14ac:dyDescent="0.2">
      <c r="F30" s="4"/>
    </row>
    <row r="31" spans="2:7" x14ac:dyDescent="0.2">
      <c r="F31" s="4"/>
    </row>
    <row r="32" spans="2:7" x14ac:dyDescent="0.2">
      <c r="F32" s="4"/>
    </row>
    <row r="33" spans="6:6" x14ac:dyDescent="0.2">
      <c r="F33" s="4"/>
    </row>
    <row r="34" spans="6:6" x14ac:dyDescent="0.2">
      <c r="F34" s="4"/>
    </row>
    <row r="35" spans="6:6" x14ac:dyDescent="0.2">
      <c r="F35" s="4"/>
    </row>
    <row r="36" spans="6:6" x14ac:dyDescent="0.2">
      <c r="F36" s="4"/>
    </row>
  </sheetData>
  <mergeCells count="6">
    <mergeCell ref="B1:D1"/>
    <mergeCell ref="D9:E9"/>
    <mergeCell ref="D18:E18"/>
    <mergeCell ref="D20:E20"/>
    <mergeCell ref="A11:E11"/>
    <mergeCell ref="B12:E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Personnel Budget</vt:lpstr>
      <vt:lpstr>Operating Budget</vt:lpstr>
      <vt:lpstr>Operating Budget by Month</vt:lpstr>
      <vt:lpstr>Variance Tracking Table</vt:lpstr>
      <vt:lpstr>Forecast Assumptions-Contributi</vt:lpstr>
      <vt:lpstr>Est. Gift Breakdown by Campaign</vt:lpstr>
      <vt:lpstr>Event Pro Forma</vt:lpstr>
      <vt:lpstr>Grant Development Pro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McNulty</dc:creator>
  <cp:lastModifiedBy>Katherine McNulty</cp:lastModifiedBy>
  <dcterms:created xsi:type="dcterms:W3CDTF">2025-08-13T23:16:28Z</dcterms:created>
  <dcterms:modified xsi:type="dcterms:W3CDTF">2025-08-15T21:54:21Z</dcterms:modified>
</cp:coreProperties>
</file>